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65" windowHeight="8085" activeTab="0"/>
  </bookViews>
  <sheets>
    <sheet name="ANN" sheetId="1" r:id="rId1"/>
  </sheets>
  <definedNames>
    <definedName name="_xlnm.Print_Area" localSheetId="0">'ANN'!$A$185:$K$214</definedName>
  </definedNames>
  <calcPr fullCalcOnLoad="1"/>
</workbook>
</file>

<file path=xl/sharedStrings.xml><?xml version="1.0" encoding="utf-8"?>
<sst xmlns="http://schemas.openxmlformats.org/spreadsheetml/2006/main" count="197" uniqueCount="146">
  <si>
    <t>JOHN MASTER INDUSTRIES BERHAD - CO . NO. 114842-H</t>
  </si>
  <si>
    <t>QUARTERLY REPORT</t>
  </si>
  <si>
    <t>The figures have not been audited.</t>
  </si>
  <si>
    <t>CURRENT YEAR</t>
  </si>
  <si>
    <t>PRECEDING YEAR</t>
  </si>
  <si>
    <t>QUARTER</t>
  </si>
  <si>
    <t>CORRESPONDING</t>
  </si>
  <si>
    <t>TO DATE</t>
  </si>
  <si>
    <t xml:space="preserve"> ENDED</t>
  </si>
  <si>
    <t>RM'000</t>
  </si>
  <si>
    <t>Revenue</t>
  </si>
  <si>
    <t>Finance Costs</t>
  </si>
  <si>
    <t>Taxation</t>
  </si>
  <si>
    <t>AS AT</t>
  </si>
  <si>
    <t>FINANCIAL</t>
  </si>
  <si>
    <t>Property, Plant and Equipment</t>
  </si>
  <si>
    <t>Current Assets</t>
  </si>
  <si>
    <t>Cash &amp; short term deposits</t>
  </si>
  <si>
    <t>Current Liabilities</t>
  </si>
  <si>
    <t>Short Term Borrowings</t>
  </si>
  <si>
    <t>Share Capital</t>
  </si>
  <si>
    <t>Reserves</t>
  </si>
  <si>
    <t>Share premium</t>
  </si>
  <si>
    <t>Minority Interests</t>
  </si>
  <si>
    <t>Long Term Borrowings</t>
  </si>
  <si>
    <t>Other Long Term Liabilities</t>
  </si>
  <si>
    <t>Non-cash items</t>
  </si>
  <si>
    <t>Unappropriated</t>
  </si>
  <si>
    <t>Total</t>
  </si>
  <si>
    <t>Profits</t>
  </si>
  <si>
    <t>RM '000</t>
  </si>
  <si>
    <t>AS AT PRECEDING</t>
  </si>
  <si>
    <t>Changes in working capital</t>
  </si>
  <si>
    <t>INVESTING ACTIVITIES</t>
  </si>
  <si>
    <t>FINANCING ACTIVITIES</t>
  </si>
  <si>
    <t>Note :</t>
  </si>
  <si>
    <t>OPERATING ACTIVITIES</t>
  </si>
  <si>
    <t>UNAUDITED</t>
  </si>
  <si>
    <t>AUDITED</t>
  </si>
  <si>
    <t>Non-operating items - interest expenses</t>
  </si>
  <si>
    <t xml:space="preserve">                                     - interest income</t>
  </si>
  <si>
    <t>CONDENSED CONSOLIDATED BALANCE SHEET</t>
  </si>
  <si>
    <t>(Unaudited)</t>
  </si>
  <si>
    <t>This statement should be read in conjunction with the notes to this report and the Company's Annual Report</t>
  </si>
  <si>
    <t>Receivables</t>
  </si>
  <si>
    <t>Payables</t>
  </si>
  <si>
    <t>(      ) Denotes cash outflow</t>
  </si>
  <si>
    <t xml:space="preserve">             INDIVIDUAL QUARTER</t>
  </si>
  <si>
    <t xml:space="preserve">            CUMULATIVE QUARTER</t>
  </si>
  <si>
    <t>Tax recoverable</t>
  </si>
  <si>
    <t>Inventories</t>
  </si>
  <si>
    <t>UNAUDITED CONDENSED CONSOLIDATED STATEMENTS OF CHANGES IN EQUITY</t>
  </si>
  <si>
    <t>YEAR ENDED</t>
  </si>
  <si>
    <t>Property development costs</t>
  </si>
  <si>
    <t>Note 1 : Change in comparative figure</t>
  </si>
  <si>
    <t>Proceed from disposal of property, plant and equipment</t>
  </si>
  <si>
    <t xml:space="preserve">Capital expenditure </t>
  </si>
  <si>
    <t>ICULS</t>
  </si>
  <si>
    <t>Equity</t>
  </si>
  <si>
    <t>(Loss)/Profit after tax</t>
  </si>
  <si>
    <t>interest</t>
  </si>
  <si>
    <t>Shareholder's Equity</t>
  </si>
  <si>
    <t>`</t>
  </si>
  <si>
    <t xml:space="preserve">Minority </t>
  </si>
  <si>
    <t>Total assets</t>
  </si>
  <si>
    <t>ASSETS</t>
  </si>
  <si>
    <t>Non-current assets</t>
  </si>
  <si>
    <t>Attributable to:</t>
  </si>
  <si>
    <t>Equity holders of the parent</t>
  </si>
  <si>
    <t>Minority interest</t>
  </si>
  <si>
    <t>Total non-current liabilities</t>
  </si>
  <si>
    <t>N ote 1</t>
  </si>
  <si>
    <t xml:space="preserve">Note 1 : </t>
  </si>
  <si>
    <t>Net cash used in investing activities</t>
  </si>
  <si>
    <t>EQUITY AND LIABILITIES</t>
  </si>
  <si>
    <t>Total equity</t>
  </si>
  <si>
    <t>Non-current liabilities</t>
  </si>
  <si>
    <t>Equity attributable to equity holders of the parent</t>
  </si>
  <si>
    <t>Total current liabilities</t>
  </si>
  <si>
    <t>Total liabilities</t>
  </si>
  <si>
    <t>Total equity and liabilities</t>
  </si>
  <si>
    <t xml:space="preserve">Net assets per share (RM) </t>
  </si>
  <si>
    <t>Interest paid on bank borrowing</t>
  </si>
  <si>
    <t>Irredeemable Convertible Unsecured Loan Stocks (ICULS)</t>
  </si>
  <si>
    <t>Distributable</t>
  </si>
  <si>
    <t>Attributable</t>
  </si>
  <si>
    <t>to equity</t>
  </si>
  <si>
    <t>holders of</t>
  </si>
  <si>
    <t>the company</t>
  </si>
  <si>
    <t>Interest received</t>
  </si>
  <si>
    <t>Balance at 1/4/07</t>
  </si>
  <si>
    <t>Other Receivable</t>
  </si>
  <si>
    <t xml:space="preserve">Land held for property development </t>
  </si>
  <si>
    <t>Cash maintain in HDA account</t>
  </si>
  <si>
    <t>Cash and cash equivalents at beginning of the year</t>
  </si>
  <si>
    <t>Cash and cash equivalents at end of the year</t>
  </si>
  <si>
    <t>borrowing</t>
  </si>
  <si>
    <t>Interest paid on bank</t>
  </si>
  <si>
    <t>Reclassified to interest paid on borrowings</t>
  </si>
  <si>
    <t xml:space="preserve">Other Operating Income           </t>
  </si>
  <si>
    <t>Tax paid (net)</t>
  </si>
  <si>
    <t>This statement should be read in conjunction with the notes to this report and the Company's Annual Report for the year ended</t>
  </si>
  <si>
    <t>Profit for the year</t>
  </si>
  <si>
    <t>31/3/08</t>
  </si>
  <si>
    <t>Balance at 1/4/08</t>
  </si>
  <si>
    <t xml:space="preserve">Operating Expenses                  </t>
  </si>
  <si>
    <t xml:space="preserve">                                   - Diluted </t>
  </si>
  <si>
    <t>Note 1</t>
  </si>
  <si>
    <t>PERIOD ENDED</t>
  </si>
  <si>
    <t>capital</t>
  </si>
  <si>
    <t>Changes in working</t>
  </si>
  <si>
    <t>Net cash (used in)/generated from financing activities</t>
  </si>
  <si>
    <t>Net repayment of bankers' acceptance</t>
  </si>
  <si>
    <t>Reclassified to net repayment of bankers' acceptance</t>
  </si>
  <si>
    <t>bankers' acceptance</t>
  </si>
  <si>
    <t>Reclassified from changes in working capital</t>
  </si>
  <si>
    <t>Reclassified from interest paid on bank borrowings</t>
  </si>
  <si>
    <t>Interest paid on</t>
  </si>
  <si>
    <t xml:space="preserve">Net repayment of </t>
  </si>
  <si>
    <t>Interest paid on borrowing</t>
  </si>
  <si>
    <t>31st March 2008</t>
  </si>
  <si>
    <t>for the year ended 31st March 2008</t>
  </si>
  <si>
    <t>Proceeds from disposal of land held for property development</t>
  </si>
  <si>
    <t xml:space="preserve">  &lt; ------- Non distributable --------- &gt;</t>
  </si>
  <si>
    <t>Unaudited Condensed consolidated income statements for the financial period ended 31 December 2008</t>
  </si>
  <si>
    <t>31/12/2008</t>
  </si>
  <si>
    <t>31/12/2007</t>
  </si>
  <si>
    <t>FOR THE FINANCIAL PERIOD ENDED 31 DECEMBER 2008</t>
  </si>
  <si>
    <t>Balance at 31/12/07</t>
  </si>
  <si>
    <t>Balance at 31/12/08</t>
  </si>
  <si>
    <t>UNAUDITED CONDENSED CONSOLIDATED CASH FLOW STATEMENTS FOR THE FINANCIAL PERIOD ENDED 31/12/2008</t>
  </si>
  <si>
    <t>Net cash generated from / (used in) operating activities</t>
  </si>
  <si>
    <t>Cash generated from / (used in) operations</t>
  </si>
  <si>
    <t>Net increase in cash and cash equivalents</t>
  </si>
  <si>
    <t>Balance as at 31/12/2007 as previously reported</t>
  </si>
  <si>
    <t>Balance as at 31/12/2007 as currently reported</t>
  </si>
  <si>
    <t>Conversion of ICULS to share capital</t>
  </si>
  <si>
    <t>-</t>
  </si>
  <si>
    <t>Net assets per share for FYE31.03.08 is computed based on the assumption that the ICULS have been converted into ordinary shares.</t>
  </si>
  <si>
    <t xml:space="preserve">(Repayment of loans)/ loans drawdown </t>
  </si>
  <si>
    <t>Profit from operations</t>
  </si>
  <si>
    <t>Profit before taxation</t>
  </si>
  <si>
    <t>Profit for the period</t>
  </si>
  <si>
    <t xml:space="preserve">Earnings  per share - Basic   (sen)      </t>
  </si>
  <si>
    <t>Profit before tax before minority interest</t>
  </si>
  <si>
    <t>(Placement)/Net withdrawal of fixed deposits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</si>
</sst>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_);_(* \(#,##0.0\);_(* &quot;-&quot;??_);_(@_)"/>
    <numFmt numFmtId="178" formatCode="_(* #,##0.000_);_(* \(#,##0.000\);_(* &quot;-&quot;???_);_(@_)"/>
    <numFmt numFmtId="179" formatCode="_(* #,##0.000000_);_(* \(#,##0.000000\);_(* &quot;-&quot;??_);_(@_)"/>
    <numFmt numFmtId="180" formatCode="_(* #,##0.00000_);_(* \(#,##0.00000\);_(* &quot;-&quot;??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72" fontId="1" fillId="0" borderId="0" xfId="15" applyNumberFormat="1" applyFont="1" applyAlignment="1">
      <alignment/>
    </xf>
    <xf numFmtId="172" fontId="1" fillId="0" borderId="1" xfId="15" applyNumberFormat="1" applyFont="1" applyBorder="1" applyAlignment="1">
      <alignment/>
    </xf>
    <xf numFmtId="172" fontId="2" fillId="0" borderId="2" xfId="15" applyNumberFormat="1" applyFont="1" applyBorder="1" applyAlignment="1">
      <alignment/>
    </xf>
    <xf numFmtId="172" fontId="2" fillId="0" borderId="3" xfId="15" applyNumberFormat="1" applyFont="1" applyBorder="1" applyAlignment="1">
      <alignment/>
    </xf>
    <xf numFmtId="172" fontId="2" fillId="0" borderId="4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172" fontId="2" fillId="0" borderId="0" xfId="15" applyNumberFormat="1" applyFont="1" applyAlignment="1">
      <alignment/>
    </xf>
    <xf numFmtId="172" fontId="1" fillId="0" borderId="0" xfId="15" applyNumberFormat="1" applyFont="1" applyAlignment="1">
      <alignment horizontal="center"/>
    </xf>
    <xf numFmtId="172" fontId="2" fillId="0" borderId="5" xfId="15" applyNumberFormat="1" applyFont="1" applyBorder="1" applyAlignment="1">
      <alignment/>
    </xf>
    <xf numFmtId="172" fontId="1" fillId="0" borderId="6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15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7" xfId="15" applyNumberFormat="1" applyFont="1" applyBorder="1" applyAlignment="1">
      <alignment/>
    </xf>
    <xf numFmtId="172" fontId="1" fillId="0" borderId="8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172" fontId="1" fillId="0" borderId="10" xfId="15" applyNumberFormat="1" applyFont="1" applyBorder="1" applyAlignment="1">
      <alignment/>
    </xf>
    <xf numFmtId="172" fontId="1" fillId="0" borderId="11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2" fontId="2" fillId="0" borderId="14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9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13" xfId="0" applyFont="1" applyBorder="1" applyAlignment="1" quotePrefix="1">
      <alignment/>
    </xf>
    <xf numFmtId="0" fontId="2" fillId="0" borderId="17" xfId="0" applyFont="1" applyBorder="1" applyAlignment="1">
      <alignment/>
    </xf>
    <xf numFmtId="172" fontId="2" fillId="0" borderId="5" xfId="0" applyNumberFormat="1" applyFont="1" applyBorder="1" applyAlignment="1">
      <alignment/>
    </xf>
    <xf numFmtId="173" fontId="1" fillId="0" borderId="18" xfId="15" applyNumberFormat="1" applyFont="1" applyBorder="1" applyAlignment="1">
      <alignment/>
    </xf>
    <xf numFmtId="172" fontId="1" fillId="0" borderId="0" xfId="15" applyNumberFormat="1" applyFont="1" applyAlignment="1">
      <alignment horizontal="left"/>
    </xf>
    <xf numFmtId="0" fontId="1" fillId="0" borderId="16" xfId="0" applyFont="1" applyBorder="1" applyAlignment="1">
      <alignment horizontal="center"/>
    </xf>
    <xf numFmtId="172" fontId="1" fillId="0" borderId="7" xfId="15" applyNumberFormat="1" applyFont="1" applyBorder="1" applyAlignment="1">
      <alignment horizontal="center"/>
    </xf>
    <xf numFmtId="172" fontId="1" fillId="0" borderId="0" xfId="15" applyNumberFormat="1" applyFont="1" applyBorder="1" applyAlignment="1">
      <alignment horizontal="center"/>
    </xf>
    <xf numFmtId="172" fontId="1" fillId="0" borderId="3" xfId="15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72" fontId="1" fillId="0" borderId="3" xfId="15" applyNumberFormat="1" applyFont="1" applyBorder="1" applyAlignment="1" quotePrefix="1">
      <alignment horizontal="center"/>
    </xf>
    <xf numFmtId="172" fontId="1" fillId="0" borderId="8" xfId="15" applyNumberFormat="1" applyFont="1" applyBorder="1" applyAlignment="1">
      <alignment/>
    </xf>
    <xf numFmtId="172" fontId="2" fillId="0" borderId="0" xfId="15" applyNumberFormat="1" applyFont="1" applyFill="1" applyBorder="1" applyAlignment="1">
      <alignment/>
    </xf>
    <xf numFmtId="172" fontId="1" fillId="0" borderId="0" xfId="15" applyNumberFormat="1" applyFont="1" applyAlignment="1" quotePrefix="1">
      <alignment horizontal="center"/>
    </xf>
    <xf numFmtId="172" fontId="2" fillId="0" borderId="17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72" fontId="1" fillId="0" borderId="0" xfId="15" applyNumberFormat="1" applyFont="1" applyBorder="1" applyAlignment="1" quotePrefix="1">
      <alignment horizontal="center"/>
    </xf>
    <xf numFmtId="172" fontId="2" fillId="0" borderId="0" xfId="15" applyNumberFormat="1" applyFont="1" applyBorder="1" applyAlignment="1">
      <alignment horizontal="right"/>
    </xf>
    <xf numFmtId="172" fontId="1" fillId="0" borderId="5" xfId="15" applyNumberFormat="1" applyFont="1" applyBorder="1" applyAlignment="1">
      <alignment/>
    </xf>
    <xf numFmtId="172" fontId="2" fillId="0" borderId="19" xfId="15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2" fontId="1" fillId="0" borderId="14" xfId="15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172" fontId="2" fillId="0" borderId="20" xfId="15" applyNumberFormat="1" applyFont="1" applyBorder="1" applyAlignment="1">
      <alignment/>
    </xf>
    <xf numFmtId="172" fontId="2" fillId="0" borderId="21" xfId="15" applyNumberFormat="1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172" fontId="2" fillId="0" borderId="22" xfId="15" applyNumberFormat="1" applyFont="1" applyBorder="1" applyAlignment="1">
      <alignment/>
    </xf>
    <xf numFmtId="172" fontId="2" fillId="0" borderId="23" xfId="15" applyNumberFormat="1" applyFont="1" applyBorder="1" applyAlignment="1">
      <alignment/>
    </xf>
    <xf numFmtId="172" fontId="2" fillId="0" borderId="24" xfId="15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2" fontId="2" fillId="0" borderId="27" xfId="15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172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31" xfId="0" applyFont="1" applyBorder="1" applyAlignment="1">
      <alignment horizontal="center"/>
    </xf>
    <xf numFmtId="172" fontId="2" fillId="0" borderId="31" xfId="0" applyNumberFormat="1" applyFont="1" applyBorder="1" applyAlignment="1">
      <alignment/>
    </xf>
    <xf numFmtId="172" fontId="2" fillId="0" borderId="32" xfId="0" applyNumberFormat="1" applyFont="1" applyBorder="1" applyAlignment="1">
      <alignment/>
    </xf>
    <xf numFmtId="0" fontId="1" fillId="0" borderId="22" xfId="0" applyFont="1" applyBorder="1" applyAlignment="1" quotePrefix="1">
      <alignment/>
    </xf>
    <xf numFmtId="0" fontId="2" fillId="0" borderId="23" xfId="0" applyFont="1" applyBorder="1" applyAlignment="1">
      <alignment/>
    </xf>
    <xf numFmtId="0" fontId="2" fillId="0" borderId="28" xfId="0" applyFont="1" applyBorder="1" applyAlignment="1">
      <alignment/>
    </xf>
    <xf numFmtId="172" fontId="2" fillId="0" borderId="30" xfId="15" applyNumberFormat="1" applyFont="1" applyBorder="1" applyAlignment="1">
      <alignment/>
    </xf>
    <xf numFmtId="172" fontId="2" fillId="0" borderId="31" xfId="15" applyNumberFormat="1" applyFont="1" applyBorder="1" applyAlignment="1">
      <alignment/>
    </xf>
    <xf numFmtId="0" fontId="2" fillId="0" borderId="29" xfId="0" applyFont="1" applyBorder="1" applyAlignment="1">
      <alignment/>
    </xf>
    <xf numFmtId="172" fontId="1" fillId="0" borderId="32" xfId="15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72" fontId="1" fillId="0" borderId="26" xfId="15" applyNumberFormat="1" applyFont="1" applyBorder="1" applyAlignment="1">
      <alignment horizontal="center"/>
    </xf>
    <xf numFmtId="172" fontId="1" fillId="0" borderId="22" xfId="15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32" xfId="0" applyFont="1" applyBorder="1" applyAlignment="1">
      <alignment/>
    </xf>
    <xf numFmtId="172" fontId="2" fillId="0" borderId="0" xfId="15" applyNumberFormat="1" applyFont="1" applyAlignment="1">
      <alignment horizontal="right"/>
    </xf>
    <xf numFmtId="172" fontId="2" fillId="0" borderId="0" xfId="0" applyNumberFormat="1" applyFont="1" applyAlignment="1">
      <alignment horizontal="center"/>
    </xf>
    <xf numFmtId="172" fontId="2" fillId="0" borderId="0" xfId="15" applyNumberFormat="1" applyFont="1" applyAlignment="1">
      <alignment horizontal="center"/>
    </xf>
    <xf numFmtId="172" fontId="2" fillId="0" borderId="0" xfId="0" applyNumberFormat="1" applyFont="1" applyFill="1" applyBorder="1" applyAlignment="1">
      <alignment/>
    </xf>
    <xf numFmtId="172" fontId="2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0" borderId="17" xfId="0" applyFont="1" applyFill="1" applyBorder="1" applyAlignment="1">
      <alignment/>
    </xf>
    <xf numFmtId="43" fontId="2" fillId="0" borderId="3" xfId="15" applyNumberFormat="1" applyFont="1" applyBorder="1" applyAlignment="1">
      <alignment horizontal="right"/>
    </xf>
    <xf numFmtId="0" fontId="1" fillId="0" borderId="29" xfId="0" applyFont="1" applyBorder="1" applyAlignment="1">
      <alignment/>
    </xf>
    <xf numFmtId="172" fontId="1" fillId="0" borderId="0" xfId="15" applyNumberFormat="1" applyFont="1" applyFill="1" applyAlignment="1">
      <alignment horizontal="center"/>
    </xf>
    <xf numFmtId="172" fontId="2" fillId="0" borderId="3" xfId="15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7"/>
  <sheetViews>
    <sheetView tabSelected="1" workbookViewId="0" topLeftCell="A175">
      <selection activeCell="C175" sqref="C175"/>
    </sheetView>
  </sheetViews>
  <sheetFormatPr defaultColWidth="9.140625" defaultRowHeight="12.75"/>
  <cols>
    <col min="1" max="1" width="2.7109375" style="12" customWidth="1"/>
    <col min="2" max="2" width="3.140625" style="12" customWidth="1"/>
    <col min="3" max="3" width="15.57421875" style="12" customWidth="1"/>
    <col min="4" max="4" width="10.421875" style="12" customWidth="1"/>
    <col min="5" max="5" width="18.8515625" style="12" customWidth="1"/>
    <col min="6" max="6" width="18.8515625" style="7" customWidth="1"/>
    <col min="7" max="8" width="18.8515625" style="12" customWidth="1"/>
    <col min="9" max="9" width="12.57421875" style="12" customWidth="1"/>
    <col min="10" max="10" width="9.7109375" style="12" customWidth="1"/>
    <col min="11" max="11" width="10.00390625" style="12" customWidth="1"/>
    <col min="12" max="16384" width="9.140625" style="12" customWidth="1"/>
  </cols>
  <sheetData>
    <row r="1" spans="1:7" ht="12.75">
      <c r="A1" s="11" t="s">
        <v>0</v>
      </c>
      <c r="G1" s="1"/>
    </row>
    <row r="2" spans="1:7" ht="12.75">
      <c r="A2" s="11" t="s">
        <v>1</v>
      </c>
      <c r="B2" s="11"/>
      <c r="C2" s="1"/>
      <c r="D2" s="1"/>
      <c r="E2" s="1"/>
      <c r="F2" s="1"/>
      <c r="G2" s="1"/>
    </row>
    <row r="3" spans="1:7" ht="12.75">
      <c r="A3" s="11"/>
      <c r="B3" s="11"/>
      <c r="C3" s="1"/>
      <c r="D3" s="1"/>
      <c r="E3" s="1"/>
      <c r="F3" s="1"/>
      <c r="G3" s="1"/>
    </row>
    <row r="4" spans="1:7" ht="12.75">
      <c r="A4" s="11" t="s">
        <v>124</v>
      </c>
      <c r="B4" s="11"/>
      <c r="C4" s="1"/>
      <c r="D4" s="1"/>
      <c r="E4" s="1"/>
      <c r="F4" s="1"/>
      <c r="G4" s="1"/>
    </row>
    <row r="5" spans="1:7" ht="12.75">
      <c r="A5" s="11" t="s">
        <v>2</v>
      </c>
      <c r="B5" s="11"/>
      <c r="C5" s="1"/>
      <c r="D5" s="1"/>
      <c r="E5" s="1"/>
      <c r="F5" s="1"/>
      <c r="G5" s="1"/>
    </row>
    <row r="6" spans="1:7" ht="13.5" thickBot="1">
      <c r="A6" s="11"/>
      <c r="B6" s="11"/>
      <c r="C6" s="1"/>
      <c r="D6" s="1"/>
      <c r="E6" s="1"/>
      <c r="F6" s="1"/>
      <c r="G6" s="1"/>
    </row>
    <row r="7" spans="1:9" ht="13.5" thickBot="1">
      <c r="A7" s="11"/>
      <c r="B7" s="21"/>
      <c r="C7" s="22"/>
      <c r="D7" s="23"/>
      <c r="E7" s="17" t="s">
        <v>47</v>
      </c>
      <c r="F7" s="2"/>
      <c r="G7" s="49" t="s">
        <v>48</v>
      </c>
      <c r="H7" s="24"/>
      <c r="I7" s="19"/>
    </row>
    <row r="8" spans="1:9" ht="12.75">
      <c r="A8" s="36"/>
      <c r="B8" s="43"/>
      <c r="C8" s="19"/>
      <c r="D8" s="19"/>
      <c r="E8" s="44" t="s">
        <v>3</v>
      </c>
      <c r="F8" s="45" t="s">
        <v>4</v>
      </c>
      <c r="G8" s="44" t="s">
        <v>3</v>
      </c>
      <c r="H8" s="44" t="s">
        <v>4</v>
      </c>
      <c r="I8" s="45"/>
    </row>
    <row r="9" spans="1:9" ht="12.75">
      <c r="A9" s="36"/>
      <c r="B9" s="43"/>
      <c r="C9" s="19"/>
      <c r="D9" s="19"/>
      <c r="E9" s="46" t="s">
        <v>5</v>
      </c>
      <c r="F9" s="45" t="s">
        <v>6</v>
      </c>
      <c r="G9" s="46" t="s">
        <v>7</v>
      </c>
      <c r="H9" s="46" t="s">
        <v>7</v>
      </c>
      <c r="I9" s="45"/>
    </row>
    <row r="10" spans="1:9" ht="12.75">
      <c r="A10" s="36"/>
      <c r="B10" s="43"/>
      <c r="C10" s="19"/>
      <c r="D10" s="19"/>
      <c r="E10" s="46" t="s">
        <v>8</v>
      </c>
      <c r="F10" s="45" t="s">
        <v>5</v>
      </c>
      <c r="G10" s="18"/>
      <c r="H10" s="46"/>
      <c r="I10" s="45"/>
    </row>
    <row r="11" spans="1:9" ht="12.75">
      <c r="A11" s="36"/>
      <c r="B11" s="43"/>
      <c r="C11" s="19"/>
      <c r="D11" s="19"/>
      <c r="E11" s="48" t="s">
        <v>125</v>
      </c>
      <c r="F11" s="45" t="str">
        <f>+H11</f>
        <v>31/12/2007</v>
      </c>
      <c r="G11" s="46" t="str">
        <f>E11</f>
        <v>31/12/2008</v>
      </c>
      <c r="H11" s="48" t="s">
        <v>126</v>
      </c>
      <c r="I11" s="54"/>
    </row>
    <row r="12" spans="1:9" ht="12.75">
      <c r="A12" s="11"/>
      <c r="B12" s="47"/>
      <c r="C12" s="19"/>
      <c r="D12" s="19"/>
      <c r="E12" s="46" t="s">
        <v>9</v>
      </c>
      <c r="F12" s="45" t="s">
        <v>9</v>
      </c>
      <c r="G12" s="46" t="s">
        <v>9</v>
      </c>
      <c r="H12" s="46" t="s">
        <v>9</v>
      </c>
      <c r="I12" s="45"/>
    </row>
    <row r="13" spans="1:9" ht="12.75">
      <c r="A13" s="11"/>
      <c r="B13" s="47"/>
      <c r="C13" s="19"/>
      <c r="D13" s="19"/>
      <c r="E13" s="48" t="s">
        <v>42</v>
      </c>
      <c r="F13" s="48" t="s">
        <v>42</v>
      </c>
      <c r="G13" s="48" t="s">
        <v>42</v>
      </c>
      <c r="H13" s="48" t="s">
        <v>42</v>
      </c>
      <c r="I13" s="54"/>
    </row>
    <row r="14" spans="2:10" ht="13.5" thickBot="1">
      <c r="B14" s="26"/>
      <c r="C14" s="27"/>
      <c r="D14" s="27"/>
      <c r="E14" s="3"/>
      <c r="F14" s="29"/>
      <c r="G14" s="3"/>
      <c r="H14" s="3"/>
      <c r="I14" s="14"/>
      <c r="J14" s="19"/>
    </row>
    <row r="15" spans="1:13" ht="12.75">
      <c r="A15" s="30"/>
      <c r="B15" s="34" t="s">
        <v>10</v>
      </c>
      <c r="C15" s="31"/>
      <c r="D15" s="32"/>
      <c r="E15" s="16">
        <v>17103</v>
      </c>
      <c r="F15" s="16">
        <v>17825</v>
      </c>
      <c r="G15" s="16">
        <v>48949</v>
      </c>
      <c r="H15" s="16">
        <v>45839</v>
      </c>
      <c r="I15" s="14"/>
      <c r="J15" s="50"/>
      <c r="K15" s="15"/>
      <c r="L15" s="15"/>
      <c r="M15" s="15"/>
    </row>
    <row r="16" spans="2:13" ht="12.75">
      <c r="B16" s="33"/>
      <c r="C16" s="19"/>
      <c r="D16" s="25"/>
      <c r="E16" s="4"/>
      <c r="F16" s="4"/>
      <c r="G16" s="4"/>
      <c r="H16" s="4"/>
      <c r="I16" s="14"/>
      <c r="J16" s="19"/>
      <c r="K16" s="15"/>
      <c r="L16" s="15"/>
      <c r="M16" s="15"/>
    </row>
    <row r="17" spans="2:13" ht="12.75">
      <c r="B17" s="33" t="s">
        <v>105</v>
      </c>
      <c r="C17" s="19"/>
      <c r="D17" s="25"/>
      <c r="E17" s="4">
        <v>7109</v>
      </c>
      <c r="F17" s="4">
        <v>6437</v>
      </c>
      <c r="G17" s="4">
        <f>4438+12496+3048</f>
        <v>19982</v>
      </c>
      <c r="H17" s="4">
        <v>18071</v>
      </c>
      <c r="I17" s="14"/>
      <c r="J17" s="50"/>
      <c r="K17" s="15"/>
      <c r="L17" s="15"/>
      <c r="M17" s="15"/>
    </row>
    <row r="18" spans="2:13" ht="12.75">
      <c r="B18" s="33"/>
      <c r="C18" s="19"/>
      <c r="D18" s="25"/>
      <c r="E18" s="4"/>
      <c r="F18" s="4"/>
      <c r="G18" s="4"/>
      <c r="H18" s="4"/>
      <c r="I18" s="14"/>
      <c r="J18" s="50"/>
      <c r="K18" s="15"/>
      <c r="L18" s="15"/>
      <c r="M18" s="15"/>
    </row>
    <row r="19" spans="2:13" ht="12.75">
      <c r="B19" s="33" t="s">
        <v>99</v>
      </c>
      <c r="C19" s="19"/>
      <c r="D19" s="25"/>
      <c r="E19" s="4">
        <f>2344</f>
        <v>2344</v>
      </c>
      <c r="F19" s="4">
        <v>1668</v>
      </c>
      <c r="G19" s="4">
        <f>4951</f>
        <v>4951</v>
      </c>
      <c r="H19" s="4">
        <v>6057</v>
      </c>
      <c r="I19" s="14"/>
      <c r="J19" s="50"/>
      <c r="K19" s="15"/>
      <c r="L19" s="15"/>
      <c r="M19" s="15"/>
    </row>
    <row r="20" spans="2:13" ht="12.75">
      <c r="B20" s="33"/>
      <c r="C20" s="19"/>
      <c r="D20" s="25"/>
      <c r="E20" s="5"/>
      <c r="F20" s="5"/>
      <c r="G20" s="5"/>
      <c r="H20" s="5"/>
      <c r="I20" s="14"/>
      <c r="J20" s="50"/>
      <c r="K20" s="15"/>
      <c r="L20" s="15"/>
      <c r="M20" s="15"/>
    </row>
    <row r="21" spans="1:13" ht="12.75">
      <c r="A21" s="30"/>
      <c r="B21" s="33" t="s">
        <v>140</v>
      </c>
      <c r="C21" s="19"/>
      <c r="D21" s="25"/>
      <c r="E21" s="4">
        <v>2952</v>
      </c>
      <c r="F21" s="4">
        <v>3672</v>
      </c>
      <c r="G21" s="4">
        <f>6774+1219</f>
        <v>7993</v>
      </c>
      <c r="H21" s="4">
        <v>8537</v>
      </c>
      <c r="I21" s="14"/>
      <c r="J21" s="50"/>
      <c r="K21" s="15"/>
      <c r="L21" s="15"/>
      <c r="M21" s="15"/>
    </row>
    <row r="22" spans="2:13" ht="12.75">
      <c r="B22" s="33"/>
      <c r="C22" s="19"/>
      <c r="D22" s="25"/>
      <c r="E22" s="4"/>
      <c r="F22" s="4"/>
      <c r="G22" s="4"/>
      <c r="H22" s="4"/>
      <c r="I22" s="14"/>
      <c r="J22" s="50"/>
      <c r="K22" s="15"/>
      <c r="L22" s="15"/>
      <c r="M22" s="15"/>
    </row>
    <row r="23" spans="2:13" ht="12.75">
      <c r="B23" s="33" t="s">
        <v>11</v>
      </c>
      <c r="C23" s="19"/>
      <c r="D23" s="25"/>
      <c r="E23" s="4">
        <v>195</v>
      </c>
      <c r="F23" s="4">
        <v>912</v>
      </c>
      <c r="G23" s="4">
        <v>1219</v>
      </c>
      <c r="H23" s="4">
        <v>2272</v>
      </c>
      <c r="I23" s="14"/>
      <c r="J23" s="50"/>
      <c r="K23" s="15"/>
      <c r="L23" s="15"/>
      <c r="M23" s="15"/>
    </row>
    <row r="24" spans="2:13" ht="12.75">
      <c r="B24" s="33"/>
      <c r="C24" s="19"/>
      <c r="D24" s="25"/>
      <c r="E24" s="5"/>
      <c r="F24" s="5"/>
      <c r="G24" s="5"/>
      <c r="H24" s="5"/>
      <c r="I24" s="14"/>
      <c r="J24" s="50"/>
      <c r="K24" s="15"/>
      <c r="L24" s="15"/>
      <c r="M24" s="15"/>
    </row>
    <row r="25" spans="2:13" ht="12.75">
      <c r="B25" s="33" t="s">
        <v>141</v>
      </c>
      <c r="C25" s="19"/>
      <c r="D25" s="25"/>
      <c r="E25" s="4">
        <f>+E21-E23</f>
        <v>2757</v>
      </c>
      <c r="F25" s="4">
        <f>+F21-F23</f>
        <v>2760</v>
      </c>
      <c r="G25" s="4">
        <f>+G21-G23</f>
        <v>6774</v>
      </c>
      <c r="H25" s="4">
        <f>+H21-H23</f>
        <v>6265</v>
      </c>
      <c r="I25" s="14"/>
      <c r="J25" s="50"/>
      <c r="K25" s="15"/>
      <c r="L25" s="15"/>
      <c r="M25" s="15"/>
    </row>
    <row r="26" spans="2:13" ht="12.75">
      <c r="B26" s="33"/>
      <c r="C26" s="19"/>
      <c r="D26" s="25"/>
      <c r="E26" s="4"/>
      <c r="F26" s="4"/>
      <c r="G26" s="4"/>
      <c r="H26" s="4"/>
      <c r="I26" s="14"/>
      <c r="J26" s="50"/>
      <c r="K26" s="15"/>
      <c r="L26" s="15"/>
      <c r="M26" s="15"/>
    </row>
    <row r="27" spans="2:13" ht="13.5" thickBot="1">
      <c r="B27" s="33" t="s">
        <v>12</v>
      </c>
      <c r="C27" s="19"/>
      <c r="D27" s="25"/>
      <c r="E27" s="4">
        <v>222</v>
      </c>
      <c r="F27" s="4">
        <v>215</v>
      </c>
      <c r="G27" s="4">
        <v>794</v>
      </c>
      <c r="H27" s="4">
        <v>217</v>
      </c>
      <c r="I27" s="14"/>
      <c r="J27" s="50"/>
      <c r="K27" s="15"/>
      <c r="L27" s="15"/>
      <c r="M27" s="15"/>
    </row>
    <row r="28" spans="2:13" ht="13.5" hidden="1" thickBot="1">
      <c r="B28" s="33"/>
      <c r="C28" s="19"/>
      <c r="D28" s="25"/>
      <c r="E28" s="5"/>
      <c r="F28" s="5"/>
      <c r="G28" s="5"/>
      <c r="H28" s="5"/>
      <c r="I28" s="14"/>
      <c r="J28" s="50"/>
      <c r="K28" s="15"/>
      <c r="L28" s="15"/>
      <c r="M28" s="15"/>
    </row>
    <row r="29" spans="2:13" ht="13.5" hidden="1" thickBot="1">
      <c r="B29" s="33" t="s">
        <v>59</v>
      </c>
      <c r="C29" s="19"/>
      <c r="D29" s="25"/>
      <c r="E29" s="4">
        <f>+E25-E27</f>
        <v>2535</v>
      </c>
      <c r="F29" s="4">
        <f>+F25-F27</f>
        <v>2545</v>
      </c>
      <c r="G29" s="4">
        <f>+G25-G27</f>
        <v>5980</v>
      </c>
      <c r="H29" s="4">
        <f>+H25-H27</f>
        <v>6048</v>
      </c>
      <c r="I29" s="14"/>
      <c r="J29" s="50"/>
      <c r="K29" s="15"/>
      <c r="L29" s="15"/>
      <c r="M29" s="15"/>
    </row>
    <row r="30" spans="2:13" ht="13.5" hidden="1" thickBot="1">
      <c r="B30" s="33"/>
      <c r="C30" s="19"/>
      <c r="D30" s="25"/>
      <c r="E30" s="4"/>
      <c r="F30" s="4"/>
      <c r="G30" s="4"/>
      <c r="H30" s="4"/>
      <c r="I30" s="14"/>
      <c r="J30" s="50"/>
      <c r="K30" s="15"/>
      <c r="L30" s="15"/>
      <c r="M30" s="15"/>
    </row>
    <row r="31" spans="2:13" ht="13.5" hidden="1" thickBot="1">
      <c r="B31" s="33"/>
      <c r="C31" s="19"/>
      <c r="D31" s="25"/>
      <c r="E31" s="4"/>
      <c r="F31" s="4"/>
      <c r="G31" s="4"/>
      <c r="H31" s="4"/>
      <c r="I31" s="14"/>
      <c r="J31" s="50"/>
      <c r="K31" s="15"/>
      <c r="L31" s="15"/>
      <c r="M31" s="15"/>
    </row>
    <row r="32" spans="2:13" ht="13.5" hidden="1" thickBot="1">
      <c r="B32" s="33"/>
      <c r="C32" s="19"/>
      <c r="D32" s="25"/>
      <c r="E32" s="4"/>
      <c r="F32" s="4"/>
      <c r="G32" s="4"/>
      <c r="H32" s="4"/>
      <c r="I32" s="14"/>
      <c r="J32" s="50"/>
      <c r="K32" s="15"/>
      <c r="L32" s="15"/>
      <c r="M32" s="15"/>
    </row>
    <row r="33" spans="2:13" ht="13.5" thickBot="1">
      <c r="B33" s="33" t="s">
        <v>142</v>
      </c>
      <c r="C33" s="19"/>
      <c r="D33" s="25"/>
      <c r="E33" s="57">
        <f>+E29-E31</f>
        <v>2535</v>
      </c>
      <c r="F33" s="57">
        <f>+F29-F31</f>
        <v>2545</v>
      </c>
      <c r="G33" s="57">
        <f>+G29-G31</f>
        <v>5980</v>
      </c>
      <c r="H33" s="57">
        <f>+H29-H31</f>
        <v>6048</v>
      </c>
      <c r="I33" s="14"/>
      <c r="J33" s="50"/>
      <c r="K33" s="15"/>
      <c r="L33" s="15"/>
      <c r="M33" s="15"/>
    </row>
    <row r="34" spans="2:13" ht="12.75">
      <c r="B34" s="33"/>
      <c r="C34" s="19"/>
      <c r="D34" s="25"/>
      <c r="E34" s="4"/>
      <c r="F34" s="4"/>
      <c r="G34" s="4"/>
      <c r="H34" s="4"/>
      <c r="I34" s="14"/>
      <c r="J34" s="19"/>
      <c r="K34" s="15"/>
      <c r="L34" s="15"/>
      <c r="M34" s="15"/>
    </row>
    <row r="35" spans="2:13" ht="12.75">
      <c r="B35" s="33" t="s">
        <v>67</v>
      </c>
      <c r="C35" s="19"/>
      <c r="D35" s="25"/>
      <c r="E35" s="4"/>
      <c r="F35" s="4"/>
      <c r="G35" s="4"/>
      <c r="H35" s="4"/>
      <c r="I35" s="14"/>
      <c r="J35" s="19"/>
      <c r="K35" s="15"/>
      <c r="L35" s="15"/>
      <c r="M35" s="15"/>
    </row>
    <row r="36" spans="2:13" ht="12.75">
      <c r="B36" s="33"/>
      <c r="C36" s="19" t="s">
        <v>68</v>
      </c>
      <c r="D36" s="25"/>
      <c r="E36" s="4">
        <v>2545</v>
      </c>
      <c r="F36" s="4">
        <v>2547</v>
      </c>
      <c r="G36" s="4">
        <v>5977</v>
      </c>
      <c r="H36" s="4">
        <v>6044</v>
      </c>
      <c r="I36" s="14"/>
      <c r="J36" s="19"/>
      <c r="K36" s="15"/>
      <c r="L36" s="15"/>
      <c r="M36" s="15"/>
    </row>
    <row r="37" spans="2:13" ht="13.5" thickBot="1">
      <c r="B37" s="33"/>
      <c r="C37" s="19" t="s">
        <v>69</v>
      </c>
      <c r="D37" s="25"/>
      <c r="E37" s="4">
        <v>-10</v>
      </c>
      <c r="F37" s="4">
        <v>-2</v>
      </c>
      <c r="G37" s="4">
        <v>3</v>
      </c>
      <c r="H37" s="4">
        <v>4</v>
      </c>
      <c r="I37" s="14"/>
      <c r="J37" s="19"/>
      <c r="K37" s="15"/>
      <c r="L37" s="15"/>
      <c r="M37" s="15"/>
    </row>
    <row r="38" spans="2:13" ht="13.5" thickBot="1">
      <c r="B38" s="33"/>
      <c r="C38" s="19"/>
      <c r="D38" s="25"/>
      <c r="E38" s="57">
        <f>+E37+E36</f>
        <v>2535</v>
      </c>
      <c r="F38" s="57">
        <f>+F37+F36</f>
        <v>2545</v>
      </c>
      <c r="G38" s="57">
        <f>+G37+G36</f>
        <v>5980</v>
      </c>
      <c r="H38" s="57">
        <f>+H37+H36</f>
        <v>6048</v>
      </c>
      <c r="I38" s="14"/>
      <c r="J38" s="19"/>
      <c r="K38" s="15"/>
      <c r="L38" s="15"/>
      <c r="M38" s="15"/>
    </row>
    <row r="39" spans="2:13" ht="12.75">
      <c r="B39" s="33"/>
      <c r="C39" s="19"/>
      <c r="D39" s="25"/>
      <c r="E39" s="106"/>
      <c r="F39" s="4"/>
      <c r="G39" s="106"/>
      <c r="H39" s="4"/>
      <c r="I39" s="14"/>
      <c r="J39" s="19"/>
      <c r="K39" s="15"/>
      <c r="L39" s="15"/>
      <c r="M39" s="15"/>
    </row>
    <row r="40" spans="2:12" ht="12.75">
      <c r="B40" s="33" t="s">
        <v>143</v>
      </c>
      <c r="C40" s="19"/>
      <c r="D40" s="25"/>
      <c r="E40" s="6">
        <f>+E36/87449*100</f>
        <v>2.9102676988873517</v>
      </c>
      <c r="F40" s="6">
        <f>+F36/72933*100</f>
        <v>3.492246308255522</v>
      </c>
      <c r="G40" s="6">
        <f>+G36/87449*100</f>
        <v>6.834840878683576</v>
      </c>
      <c r="H40" s="6">
        <f>+H36/72933*100</f>
        <v>8.287057984725706</v>
      </c>
      <c r="I40" s="53"/>
      <c r="K40" s="15"/>
      <c r="L40" s="15"/>
    </row>
    <row r="41" spans="2:12" ht="12.75">
      <c r="B41" s="33" t="s">
        <v>106</v>
      </c>
      <c r="C41" s="19"/>
      <c r="D41" s="25"/>
      <c r="E41" s="103" t="s">
        <v>137</v>
      </c>
      <c r="F41" s="6">
        <f>+F36/(72933+49900)*100</f>
        <v>2.0735470109823906</v>
      </c>
      <c r="G41" s="103" t="s">
        <v>137</v>
      </c>
      <c r="H41" s="6">
        <f>+H36/(72933+49900)*100</f>
        <v>4.920501819543608</v>
      </c>
      <c r="I41" s="55"/>
      <c r="K41" s="15"/>
      <c r="L41" s="15"/>
    </row>
    <row r="42" spans="2:9" ht="13.5" thickBot="1">
      <c r="B42" s="38"/>
      <c r="C42" s="27"/>
      <c r="D42" s="28"/>
      <c r="E42" s="3"/>
      <c r="F42" s="3"/>
      <c r="G42" s="3"/>
      <c r="H42" s="3"/>
      <c r="I42" s="14"/>
    </row>
    <row r="43" spans="5:9" ht="12.75">
      <c r="E43" s="7"/>
      <c r="G43" s="7"/>
      <c r="H43" s="7"/>
      <c r="I43" s="7"/>
    </row>
    <row r="44" spans="5:9" ht="12.75">
      <c r="E44" s="7"/>
      <c r="G44" s="7"/>
      <c r="H44" s="7"/>
      <c r="I44" s="7"/>
    </row>
    <row r="45" spans="5:9" ht="12.75">
      <c r="E45" s="7"/>
      <c r="G45" s="7"/>
      <c r="H45" s="7"/>
      <c r="I45" s="7"/>
    </row>
    <row r="46" spans="1:9" ht="12.75">
      <c r="A46" s="11" t="s">
        <v>101</v>
      </c>
      <c r="E46" s="7"/>
      <c r="G46" s="7"/>
      <c r="H46" s="7"/>
      <c r="I46" s="7"/>
    </row>
    <row r="47" spans="1:9" ht="12.75">
      <c r="A47" s="11" t="s">
        <v>120</v>
      </c>
      <c r="E47" s="7"/>
      <c r="G47" s="7"/>
      <c r="H47" s="7"/>
      <c r="I47" s="7"/>
    </row>
    <row r="48" spans="5:9" ht="12.75">
      <c r="E48" s="7"/>
      <c r="G48" s="7"/>
      <c r="H48" s="7"/>
      <c r="I48" s="7"/>
    </row>
    <row r="49" spans="1:7" ht="12.75">
      <c r="A49" s="11" t="s">
        <v>0</v>
      </c>
      <c r="D49" s="7"/>
      <c r="E49" s="7"/>
      <c r="G49" s="1"/>
    </row>
    <row r="50" spans="1:7" ht="12.75">
      <c r="A50" s="11" t="s">
        <v>41</v>
      </c>
      <c r="D50" s="7"/>
      <c r="E50" s="7"/>
      <c r="F50" s="1"/>
      <c r="G50" s="1"/>
    </row>
    <row r="51" spans="1:5" ht="5.25" customHeight="1">
      <c r="A51" s="11"/>
      <c r="D51" s="7"/>
      <c r="E51" s="7"/>
    </row>
    <row r="52" spans="4:7" ht="12.75">
      <c r="D52" s="7"/>
      <c r="F52" s="8" t="s">
        <v>13</v>
      </c>
      <c r="G52" s="42" t="s">
        <v>31</v>
      </c>
    </row>
    <row r="53" spans="4:7" ht="12.75">
      <c r="D53" s="7"/>
      <c r="F53" s="8" t="s">
        <v>14</v>
      </c>
      <c r="G53" s="8" t="s">
        <v>14</v>
      </c>
    </row>
    <row r="54" spans="4:7" ht="12.75">
      <c r="D54" s="7"/>
      <c r="F54" s="8" t="s">
        <v>108</v>
      </c>
      <c r="G54" s="8" t="s">
        <v>52</v>
      </c>
    </row>
    <row r="55" spans="4:7" ht="12.75">
      <c r="D55" s="7"/>
      <c r="F55" s="8" t="str">
        <f>+E11</f>
        <v>31/12/2008</v>
      </c>
      <c r="G55" s="51" t="s">
        <v>103</v>
      </c>
    </row>
    <row r="56" spans="4:7" ht="12.75">
      <c r="D56" s="7"/>
      <c r="F56" s="8" t="s">
        <v>9</v>
      </c>
      <c r="G56" s="8" t="s">
        <v>9</v>
      </c>
    </row>
    <row r="57" spans="4:7" ht="12.75">
      <c r="D57" s="7"/>
      <c r="F57" s="8" t="s">
        <v>37</v>
      </c>
      <c r="G57" s="8" t="s">
        <v>38</v>
      </c>
    </row>
    <row r="58" spans="4:7" ht="3.75" customHeight="1">
      <c r="D58" s="7"/>
      <c r="G58" s="7"/>
    </row>
    <row r="59" spans="2:7" ht="12.75">
      <c r="B59" s="11" t="s">
        <v>65</v>
      </c>
      <c r="D59" s="7"/>
      <c r="G59" s="7"/>
    </row>
    <row r="60" spans="2:7" ht="12.75">
      <c r="B60" s="11" t="s">
        <v>66</v>
      </c>
      <c r="D60" s="7"/>
      <c r="G60" s="7"/>
    </row>
    <row r="61" spans="1:9" ht="12.75">
      <c r="A61" s="30"/>
      <c r="C61" s="12" t="s">
        <v>15</v>
      </c>
      <c r="D61" s="7"/>
      <c r="F61" s="7">
        <v>3026</v>
      </c>
      <c r="G61" s="7">
        <v>2864</v>
      </c>
      <c r="H61" s="15"/>
      <c r="I61" s="15"/>
    </row>
    <row r="62" spans="1:9" ht="12.75">
      <c r="A62" s="30"/>
      <c r="C62" s="12" t="s">
        <v>92</v>
      </c>
      <c r="D62" s="7"/>
      <c r="F62" s="7">
        <v>2104</v>
      </c>
      <c r="G62" s="7">
        <v>2097</v>
      </c>
      <c r="H62" s="15"/>
      <c r="I62" s="15"/>
    </row>
    <row r="63" spans="1:9" ht="12.75">
      <c r="A63" s="30"/>
      <c r="C63" s="12" t="s">
        <v>91</v>
      </c>
      <c r="D63" s="7"/>
      <c r="F63" s="7">
        <v>14873</v>
      </c>
      <c r="G63" s="7">
        <v>28682</v>
      </c>
      <c r="H63" s="15"/>
      <c r="I63" s="15"/>
    </row>
    <row r="64" spans="1:9" ht="12.75">
      <c r="A64" s="30"/>
      <c r="D64" s="7"/>
      <c r="G64" s="7"/>
      <c r="H64" s="15"/>
      <c r="I64" s="15"/>
    </row>
    <row r="65" spans="1:9" ht="12.75">
      <c r="A65" s="30"/>
      <c r="D65" s="7"/>
      <c r="F65" s="56">
        <f>SUM(F61:F64)</f>
        <v>20003</v>
      </c>
      <c r="G65" s="56">
        <f>SUM(G61:G64)</f>
        <v>33643</v>
      </c>
      <c r="H65" s="15"/>
      <c r="I65" s="15"/>
    </row>
    <row r="66" spans="1:9" ht="6.75" customHeight="1">
      <c r="A66" s="30"/>
      <c r="D66" s="7"/>
      <c r="G66" s="7"/>
      <c r="H66" s="15"/>
      <c r="I66" s="15"/>
    </row>
    <row r="67" spans="1:9" ht="12.75">
      <c r="A67" s="30"/>
      <c r="B67" s="20" t="s">
        <v>16</v>
      </c>
      <c r="D67" s="7"/>
      <c r="G67" s="7"/>
      <c r="H67" s="15"/>
      <c r="I67" s="15"/>
    </row>
    <row r="68" spans="3:9" ht="12.75">
      <c r="C68" s="12" t="s">
        <v>50</v>
      </c>
      <c r="D68" s="7"/>
      <c r="E68" s="96"/>
      <c r="F68" s="7">
        <v>73385</v>
      </c>
      <c r="G68" s="7">
        <v>28403</v>
      </c>
      <c r="H68" s="15"/>
      <c r="I68" s="15"/>
    </row>
    <row r="69" spans="3:9" ht="12.75">
      <c r="C69" s="12" t="s">
        <v>44</v>
      </c>
      <c r="D69" s="7"/>
      <c r="E69" s="96"/>
      <c r="F69" s="7">
        <f>12941+46486</f>
        <v>59427</v>
      </c>
      <c r="G69" s="7">
        <f>11420+46786</f>
        <v>58206</v>
      </c>
      <c r="H69" s="15"/>
      <c r="I69" s="15"/>
    </row>
    <row r="70" spans="3:9" ht="12.75">
      <c r="C70" s="12" t="s">
        <v>49</v>
      </c>
      <c r="D70" s="7"/>
      <c r="E70" s="96"/>
      <c r="F70" s="7">
        <v>22</v>
      </c>
      <c r="G70" s="7">
        <v>760</v>
      </c>
      <c r="H70" s="15"/>
      <c r="I70" s="15"/>
    </row>
    <row r="71" spans="3:9" ht="12.75">
      <c r="C71" s="12" t="s">
        <v>17</v>
      </c>
      <c r="D71" s="7"/>
      <c r="E71" s="96"/>
      <c r="F71" s="7">
        <v>27202</v>
      </c>
      <c r="G71" s="7">
        <f>13749+3240</f>
        <v>16989</v>
      </c>
      <c r="H71" s="15"/>
      <c r="I71" s="15"/>
    </row>
    <row r="72" spans="3:9" ht="12.75">
      <c r="C72" s="12" t="s">
        <v>53</v>
      </c>
      <c r="D72" s="7"/>
      <c r="E72" s="96"/>
      <c r="F72" s="7">
        <v>0</v>
      </c>
      <c r="G72" s="7">
        <v>38695</v>
      </c>
      <c r="H72" s="15"/>
      <c r="I72" s="15"/>
    </row>
    <row r="73" spans="4:9" ht="12.75">
      <c r="D73" s="7"/>
      <c r="G73" s="7"/>
      <c r="H73" s="15"/>
      <c r="I73" s="15"/>
    </row>
    <row r="74" spans="4:9" ht="12.75">
      <c r="D74" s="7"/>
      <c r="E74" s="15"/>
      <c r="F74" s="56">
        <f>SUM(F68:F73)</f>
        <v>160036</v>
      </c>
      <c r="G74" s="56">
        <f>SUM(G68:G73)</f>
        <v>143053</v>
      </c>
      <c r="H74" s="15"/>
      <c r="I74" s="15"/>
    </row>
    <row r="75" spans="4:9" ht="12.75">
      <c r="D75" s="7"/>
      <c r="G75" s="7"/>
      <c r="H75" s="15"/>
      <c r="I75" s="15"/>
    </row>
    <row r="76" spans="2:9" s="11" customFormat="1" ht="13.5" thickBot="1">
      <c r="B76" s="11" t="s">
        <v>64</v>
      </c>
      <c r="D76" s="1"/>
      <c r="F76" s="60">
        <f>+F74+F65</f>
        <v>180039</v>
      </c>
      <c r="G76" s="60">
        <f>+G74+G65</f>
        <v>176696</v>
      </c>
      <c r="H76" s="58"/>
      <c r="I76" s="58"/>
    </row>
    <row r="77" spans="4:9" ht="8.25" customHeight="1">
      <c r="D77" s="7"/>
      <c r="G77" s="7"/>
      <c r="H77" s="15"/>
      <c r="I77" s="15"/>
    </row>
    <row r="78" spans="1:9" ht="12.75">
      <c r="A78" s="30"/>
      <c r="B78" s="11" t="s">
        <v>74</v>
      </c>
      <c r="D78" s="7"/>
      <c r="G78" s="7"/>
      <c r="H78" s="15"/>
      <c r="I78" s="15"/>
    </row>
    <row r="79" spans="1:9" ht="12.75">
      <c r="A79" s="30"/>
      <c r="B79" s="11" t="s">
        <v>77</v>
      </c>
      <c r="D79" s="7"/>
      <c r="G79" s="7"/>
      <c r="H79" s="15"/>
      <c r="I79" s="15"/>
    </row>
    <row r="80" spans="3:9" ht="12.75">
      <c r="C80" s="12" t="s">
        <v>20</v>
      </c>
      <c r="D80" s="7"/>
      <c r="F80" s="7">
        <f>72933+49900</f>
        <v>122833</v>
      </c>
      <c r="G80" s="7">
        <v>72933</v>
      </c>
      <c r="H80" s="15"/>
      <c r="I80" s="15"/>
    </row>
    <row r="81" spans="3:9" ht="12.75">
      <c r="C81" s="12" t="s">
        <v>21</v>
      </c>
      <c r="D81" s="7"/>
      <c r="E81" s="59"/>
      <c r="F81" s="7">
        <f>+F209+G209</f>
        <v>17432</v>
      </c>
      <c r="G81" s="7">
        <v>11455</v>
      </c>
      <c r="H81" s="15"/>
      <c r="I81" s="15"/>
    </row>
    <row r="82" spans="4:9" ht="12.75">
      <c r="D82" s="7"/>
      <c r="F82" s="52"/>
      <c r="G82" s="52"/>
      <c r="H82" s="15"/>
      <c r="I82" s="15"/>
    </row>
    <row r="83" spans="3:9" ht="12.75">
      <c r="C83" s="12" t="s">
        <v>61</v>
      </c>
      <c r="D83" s="7"/>
      <c r="F83" s="14">
        <f>SUM(F80:F82)</f>
        <v>140265</v>
      </c>
      <c r="G83" s="14">
        <f>SUM(G80:G82)</f>
        <v>84388</v>
      </c>
      <c r="H83" s="15"/>
      <c r="I83" s="15"/>
    </row>
    <row r="84" spans="3:9" ht="12.75">
      <c r="C84" s="12" t="s">
        <v>83</v>
      </c>
      <c r="D84" s="7"/>
      <c r="F84" s="52">
        <v>0</v>
      </c>
      <c r="G84" s="52">
        <v>49900</v>
      </c>
      <c r="H84" s="15"/>
      <c r="I84" s="15"/>
    </row>
    <row r="85" spans="4:9" ht="12.75">
      <c r="D85" s="7"/>
      <c r="F85" s="14">
        <f>SUM(F83:F84)</f>
        <v>140265</v>
      </c>
      <c r="G85" s="14">
        <f>SUM(G83:G84)</f>
        <v>134288</v>
      </c>
      <c r="H85" s="15"/>
      <c r="I85" s="15"/>
    </row>
    <row r="86" spans="1:9" ht="12.75">
      <c r="A86" s="30"/>
      <c r="C86" s="12" t="s">
        <v>23</v>
      </c>
      <c r="D86" s="7"/>
      <c r="F86" s="7">
        <f>+J209</f>
        <v>108</v>
      </c>
      <c r="G86" s="7">
        <v>105</v>
      </c>
      <c r="H86" s="15"/>
      <c r="I86" s="15"/>
    </row>
    <row r="87" spans="2:9" s="11" customFormat="1" ht="12.75">
      <c r="B87" s="11" t="s">
        <v>75</v>
      </c>
      <c r="D87" s="1"/>
      <c r="F87" s="56">
        <f>+F86+F85</f>
        <v>140373</v>
      </c>
      <c r="G87" s="56">
        <f>+G86+G85</f>
        <v>134393</v>
      </c>
      <c r="H87" s="58"/>
      <c r="I87" s="58"/>
    </row>
    <row r="88" spans="4:9" ht="12.75">
      <c r="D88" s="7"/>
      <c r="F88" s="14"/>
      <c r="G88" s="14"/>
      <c r="H88" s="15"/>
      <c r="I88" s="15"/>
    </row>
    <row r="89" spans="2:9" ht="12.75">
      <c r="B89" s="11" t="s">
        <v>76</v>
      </c>
      <c r="D89" s="7"/>
      <c r="F89" s="14"/>
      <c r="G89" s="14"/>
      <c r="H89" s="15"/>
      <c r="I89" s="15"/>
    </row>
    <row r="90" spans="1:9" ht="12.75">
      <c r="A90" s="30"/>
      <c r="C90" s="12" t="s">
        <v>24</v>
      </c>
      <c r="D90" s="7"/>
      <c r="F90" s="7">
        <v>17</v>
      </c>
      <c r="G90" s="7">
        <f>4550+78</f>
        <v>4628</v>
      </c>
      <c r="H90" s="15"/>
      <c r="I90" s="15"/>
    </row>
    <row r="91" spans="1:9" ht="12.75">
      <c r="A91" s="30"/>
      <c r="C91" s="12" t="s">
        <v>25</v>
      </c>
      <c r="D91" s="7"/>
      <c r="F91" s="7">
        <v>9</v>
      </c>
      <c r="G91" s="7">
        <v>9</v>
      </c>
      <c r="H91" s="15"/>
      <c r="I91" s="15"/>
    </row>
    <row r="92" spans="4:9" ht="7.5" customHeight="1">
      <c r="D92" s="7"/>
      <c r="G92" s="7"/>
      <c r="H92" s="15"/>
      <c r="I92" s="15"/>
    </row>
    <row r="93" spans="1:9" ht="13.5" thickBot="1">
      <c r="A93" s="11"/>
      <c r="B93" s="11" t="s">
        <v>70</v>
      </c>
      <c r="C93" s="11"/>
      <c r="D93" s="1"/>
      <c r="F93" s="10">
        <f>SUM(F89:F92)</f>
        <v>26</v>
      </c>
      <c r="G93" s="10">
        <f>SUM(G89:G92)</f>
        <v>4637</v>
      </c>
      <c r="H93" s="15"/>
      <c r="I93" s="15"/>
    </row>
    <row r="94" spans="4:9" ht="7.5" customHeight="1" thickTop="1">
      <c r="D94" s="7"/>
      <c r="G94" s="7"/>
      <c r="H94" s="15"/>
      <c r="I94" s="15"/>
    </row>
    <row r="95" spans="2:9" ht="12.75">
      <c r="B95" s="11" t="s">
        <v>18</v>
      </c>
      <c r="D95" s="7"/>
      <c r="G95" s="7"/>
      <c r="H95" s="15"/>
      <c r="I95" s="15"/>
    </row>
    <row r="96" spans="3:9" ht="12.75">
      <c r="C96" s="12" t="s">
        <v>19</v>
      </c>
      <c r="D96" s="7"/>
      <c r="F96" s="7">
        <f>4517+87</f>
        <v>4604</v>
      </c>
      <c r="G96" s="7">
        <f>110+8382</f>
        <v>8492</v>
      </c>
      <c r="H96" s="15"/>
      <c r="I96" s="15"/>
    </row>
    <row r="97" spans="3:9" ht="12.75">
      <c r="C97" s="12" t="s">
        <v>45</v>
      </c>
      <c r="D97" s="7"/>
      <c r="F97" s="7">
        <f>17109+16670</f>
        <v>33779</v>
      </c>
      <c r="G97" s="7">
        <f>10643+17592</f>
        <v>28235</v>
      </c>
      <c r="H97" s="15"/>
      <c r="I97" s="15"/>
    </row>
    <row r="98" spans="3:9" ht="12.75">
      <c r="C98" s="12" t="s">
        <v>12</v>
      </c>
      <c r="D98" s="7"/>
      <c r="F98" s="7">
        <v>1257</v>
      </c>
      <c r="G98" s="7">
        <v>939</v>
      </c>
      <c r="H98" s="15"/>
      <c r="I98" s="15"/>
    </row>
    <row r="99" spans="4:9" ht="12.75">
      <c r="D99" s="7"/>
      <c r="G99" s="7"/>
      <c r="H99" s="15"/>
      <c r="I99" s="15"/>
    </row>
    <row r="100" spans="2:9" ht="12.75">
      <c r="B100" s="11" t="s">
        <v>78</v>
      </c>
      <c r="D100" s="7"/>
      <c r="F100" s="56">
        <f>SUM(F96:F99)</f>
        <v>39640</v>
      </c>
      <c r="G100" s="56">
        <f>SUM(G96:G99)</f>
        <v>37666</v>
      </c>
      <c r="H100" s="15"/>
      <c r="I100" s="15"/>
    </row>
    <row r="101" spans="4:9" ht="12.75">
      <c r="D101" s="7"/>
      <c r="G101" s="7"/>
      <c r="H101" s="15"/>
      <c r="I101" s="15"/>
    </row>
    <row r="102" spans="2:9" ht="12.75">
      <c r="B102" s="11" t="s">
        <v>79</v>
      </c>
      <c r="D102" s="7"/>
      <c r="F102" s="1">
        <f>+F100+F93</f>
        <v>39666</v>
      </c>
      <c r="G102" s="1">
        <f>+G100+G93</f>
        <v>42303</v>
      </c>
      <c r="H102" s="15"/>
      <c r="I102" s="15"/>
    </row>
    <row r="103" spans="4:9" ht="12.75">
      <c r="D103" s="7"/>
      <c r="G103" s="7"/>
      <c r="H103" s="15"/>
      <c r="I103" s="15"/>
    </row>
    <row r="104" spans="2:9" ht="13.5" thickBot="1">
      <c r="B104" s="11" t="s">
        <v>80</v>
      </c>
      <c r="D104" s="7"/>
      <c r="F104" s="60">
        <f>+F102+F87</f>
        <v>180039</v>
      </c>
      <c r="G104" s="60">
        <f>+G102+G87</f>
        <v>176696</v>
      </c>
      <c r="H104" s="15"/>
      <c r="I104" s="15"/>
    </row>
    <row r="105" spans="4:9" ht="12.75">
      <c r="D105" s="7"/>
      <c r="F105" s="7">
        <f>F104-F76</f>
        <v>0</v>
      </c>
      <c r="G105" s="7">
        <f>G104-G76</f>
        <v>0</v>
      </c>
      <c r="H105" s="15"/>
      <c r="I105" s="15"/>
    </row>
    <row r="106" spans="1:9" ht="13.5" thickBot="1">
      <c r="A106" s="37"/>
      <c r="B106" s="11" t="s">
        <v>81</v>
      </c>
      <c r="C106" s="11"/>
      <c r="D106" s="1"/>
      <c r="E106" s="36" t="s">
        <v>71</v>
      </c>
      <c r="F106" s="41">
        <f>F87/(F80+F84)</f>
        <v>1.1427955028371855</v>
      </c>
      <c r="G106" s="41">
        <f>G87/(G80+G84)</f>
        <v>1.094111517263276</v>
      </c>
      <c r="H106" s="15"/>
      <c r="I106" s="15"/>
    </row>
    <row r="107" spans="4:9" ht="8.25" customHeight="1" thickTop="1">
      <c r="D107" s="7"/>
      <c r="G107" s="7"/>
      <c r="H107" s="15"/>
      <c r="I107" s="15"/>
    </row>
    <row r="108" spans="2:9" ht="12.75">
      <c r="B108" s="11" t="s">
        <v>72</v>
      </c>
      <c r="D108" s="7"/>
      <c r="G108" s="7"/>
      <c r="H108" s="15"/>
      <c r="I108" s="15"/>
    </row>
    <row r="109" spans="2:9" ht="12.75">
      <c r="B109" s="12" t="s">
        <v>138</v>
      </c>
      <c r="D109" s="7"/>
      <c r="G109" s="7"/>
      <c r="H109" s="15"/>
      <c r="I109" s="15"/>
    </row>
    <row r="110" spans="4:9" ht="12.75">
      <c r="D110" s="7"/>
      <c r="G110" s="7"/>
      <c r="H110" s="15"/>
      <c r="I110" s="15"/>
    </row>
    <row r="111" spans="5:9" ht="12.75">
      <c r="E111" s="7"/>
      <c r="F111" s="14"/>
      <c r="G111" s="14"/>
      <c r="H111" s="15"/>
      <c r="I111" s="15"/>
    </row>
    <row r="112" spans="1:9" ht="12.75">
      <c r="A112" s="11" t="s">
        <v>43</v>
      </c>
      <c r="D112" s="7"/>
      <c r="G112" s="7"/>
      <c r="H112" s="15"/>
      <c r="I112" s="15"/>
    </row>
    <row r="113" spans="1:9" ht="12.75" customHeight="1">
      <c r="A113" s="11" t="s">
        <v>121</v>
      </c>
      <c r="D113" s="7"/>
      <c r="G113" s="7"/>
      <c r="H113" s="15"/>
      <c r="I113" s="15"/>
    </row>
    <row r="114" spans="1:9" ht="8.25" customHeight="1">
      <c r="A114" s="11"/>
      <c r="D114" s="7"/>
      <c r="G114" s="7"/>
      <c r="H114" s="15"/>
      <c r="I114" s="15"/>
    </row>
    <row r="115" spans="1:9" ht="12.75">
      <c r="A115" s="11" t="str">
        <f>+A1</f>
        <v>JOHN MASTER INDUSTRIES BERHAD - CO . NO. 114842-H</v>
      </c>
      <c r="G115" s="1"/>
      <c r="H115" s="15"/>
      <c r="I115" s="15"/>
    </row>
    <row r="116" spans="1:9" ht="12.75">
      <c r="A116" s="11" t="s">
        <v>130</v>
      </c>
      <c r="H116" s="15"/>
      <c r="I116" s="15"/>
    </row>
    <row r="117" spans="1:7" ht="12.75">
      <c r="A117" s="11" t="s">
        <v>2</v>
      </c>
      <c r="G117" s="1"/>
    </row>
    <row r="118" ht="12.75">
      <c r="A118" s="11"/>
    </row>
    <row r="119" spans="7:8" ht="12.75">
      <c r="G119" s="105" t="s">
        <v>13</v>
      </c>
      <c r="H119" s="8" t="s">
        <v>13</v>
      </c>
    </row>
    <row r="120" spans="7:8" ht="12.75">
      <c r="G120" s="105" t="s">
        <v>14</v>
      </c>
      <c r="H120" s="8" t="s">
        <v>14</v>
      </c>
    </row>
    <row r="121" spans="7:8" ht="12.75">
      <c r="G121" s="105" t="s">
        <v>108</v>
      </c>
      <c r="H121" s="8" t="s">
        <v>108</v>
      </c>
    </row>
    <row r="122" spans="7:8" ht="12.75">
      <c r="G122" s="105" t="str">
        <f>+E11</f>
        <v>31/12/2008</v>
      </c>
      <c r="H122" s="8" t="str">
        <f>+F11</f>
        <v>31/12/2007</v>
      </c>
    </row>
    <row r="123" spans="7:8" ht="12.75">
      <c r="G123" s="105" t="s">
        <v>9</v>
      </c>
      <c r="H123" s="8" t="s">
        <v>9</v>
      </c>
    </row>
    <row r="124" spans="7:8" ht="12.75">
      <c r="G124" s="105" t="s">
        <v>37</v>
      </c>
      <c r="H124" s="8" t="s">
        <v>37</v>
      </c>
    </row>
    <row r="125" spans="1:7" ht="12.75">
      <c r="A125" s="11" t="s">
        <v>36</v>
      </c>
      <c r="G125" s="7"/>
    </row>
    <row r="126" spans="2:8" ht="12.75">
      <c r="B126" s="12" t="s">
        <v>144</v>
      </c>
      <c r="G126" s="15">
        <f>+G25</f>
        <v>6774</v>
      </c>
      <c r="H126" s="15">
        <f>+H25</f>
        <v>6265</v>
      </c>
    </row>
    <row r="127" spans="2:8" ht="12.75">
      <c r="B127" s="12" t="s">
        <v>26</v>
      </c>
      <c r="G127" s="15">
        <f>939-29+34</f>
        <v>944</v>
      </c>
      <c r="H127" s="15">
        <v>732</v>
      </c>
    </row>
    <row r="128" spans="2:8" ht="12.75">
      <c r="B128" s="12" t="s">
        <v>39</v>
      </c>
      <c r="G128" s="15">
        <v>303</v>
      </c>
      <c r="H128" s="15">
        <v>1067</v>
      </c>
    </row>
    <row r="129" spans="2:9" ht="12.75">
      <c r="B129" s="12" t="s">
        <v>40</v>
      </c>
      <c r="G129" s="15">
        <v>-3350</v>
      </c>
      <c r="H129" s="15">
        <v>-5635</v>
      </c>
      <c r="I129" s="15"/>
    </row>
    <row r="130" spans="2:10" ht="12.75">
      <c r="B130" s="12" t="s">
        <v>32</v>
      </c>
      <c r="D130" s="19"/>
      <c r="E130" s="35"/>
      <c r="F130" s="7" t="s">
        <v>107</v>
      </c>
      <c r="G130" s="35">
        <f>-4557+5544-2</f>
        <v>985</v>
      </c>
      <c r="H130" s="98">
        <f>+F170</f>
        <v>-4047</v>
      </c>
      <c r="J130" s="15"/>
    </row>
    <row r="131" spans="2:10" ht="12.75">
      <c r="B131" s="12" t="s">
        <v>132</v>
      </c>
      <c r="D131" s="19"/>
      <c r="E131" s="19"/>
      <c r="G131" s="40">
        <f>SUM(G126:G130)</f>
        <v>5656</v>
      </c>
      <c r="H131" s="99">
        <f>SUM(H126:H130)</f>
        <v>-1618</v>
      </c>
      <c r="J131" s="15"/>
    </row>
    <row r="132" spans="4:8" ht="12.75">
      <c r="D132" s="19"/>
      <c r="E132" s="19"/>
      <c r="H132" s="100"/>
    </row>
    <row r="133" spans="3:10" ht="12.75">
      <c r="C133" s="12" t="s">
        <v>82</v>
      </c>
      <c r="D133" s="19"/>
      <c r="E133" s="19"/>
      <c r="F133" s="7" t="s">
        <v>107</v>
      </c>
      <c r="G133" s="15">
        <v>-168</v>
      </c>
      <c r="H133" s="101">
        <f>+G170</f>
        <v>-323</v>
      </c>
      <c r="J133" s="15"/>
    </row>
    <row r="134" spans="3:8" ht="12.75">
      <c r="C134" s="12" t="s">
        <v>100</v>
      </c>
      <c r="D134" s="19"/>
      <c r="E134" s="19"/>
      <c r="F134" s="12"/>
      <c r="G134" s="15">
        <v>-485</v>
      </c>
      <c r="H134" s="101">
        <v>-10</v>
      </c>
    </row>
    <row r="135" spans="3:8" ht="12.75">
      <c r="C135" s="12" t="s">
        <v>122</v>
      </c>
      <c r="D135" s="19"/>
      <c r="E135" s="19"/>
      <c r="F135" s="12"/>
      <c r="G135" s="15">
        <v>14578</v>
      </c>
      <c r="H135" s="101">
        <v>0</v>
      </c>
    </row>
    <row r="136" spans="4:8" ht="12.75">
      <c r="D136" s="19"/>
      <c r="E136" s="19"/>
      <c r="F136" s="12"/>
      <c r="G136" s="39"/>
      <c r="H136" s="102"/>
    </row>
    <row r="137" spans="2:9" ht="12.75">
      <c r="B137" s="12" t="s">
        <v>131</v>
      </c>
      <c r="D137" s="19"/>
      <c r="E137" s="19"/>
      <c r="F137" s="12"/>
      <c r="G137" s="40">
        <f>SUM(G131:G136)</f>
        <v>19581</v>
      </c>
      <c r="H137" s="99">
        <f>SUM(H131:H136)</f>
        <v>-1951</v>
      </c>
      <c r="I137" s="11"/>
    </row>
    <row r="138" spans="4:8" ht="12.75">
      <c r="D138" s="19"/>
      <c r="E138" s="19"/>
      <c r="F138" s="12"/>
      <c r="H138" s="100"/>
    </row>
    <row r="139" spans="1:8" ht="12.75">
      <c r="A139" s="11" t="s">
        <v>33</v>
      </c>
      <c r="B139" s="13"/>
      <c r="D139" s="19"/>
      <c r="E139" s="19"/>
      <c r="F139" s="12"/>
      <c r="H139" s="100"/>
    </row>
    <row r="140" spans="2:10" ht="12.75">
      <c r="B140" s="12" t="s">
        <v>56</v>
      </c>
      <c r="D140" s="19"/>
      <c r="E140" s="61"/>
      <c r="F140" s="12"/>
      <c r="G140" s="15">
        <v>-1273</v>
      </c>
      <c r="H140" s="101">
        <v>-1054</v>
      </c>
      <c r="J140" s="15"/>
    </row>
    <row r="141" spans="2:8" ht="12.75">
      <c r="B141" s="12" t="s">
        <v>55</v>
      </c>
      <c r="D141" s="19"/>
      <c r="E141" s="19"/>
      <c r="F141" s="12"/>
      <c r="G141" s="15">
        <v>168</v>
      </c>
      <c r="H141" s="15">
        <v>148</v>
      </c>
    </row>
    <row r="142" spans="2:9" ht="12.75">
      <c r="B142" s="12" t="s">
        <v>89</v>
      </c>
      <c r="C142" s="11"/>
      <c r="D142" s="20"/>
      <c r="E142" s="20"/>
      <c r="F142" s="12"/>
      <c r="G142" s="15">
        <v>368</v>
      </c>
      <c r="H142" s="15">
        <v>124</v>
      </c>
      <c r="I142" s="11"/>
    </row>
    <row r="143" spans="2:8" ht="12.75">
      <c r="B143" s="12" t="s">
        <v>73</v>
      </c>
      <c r="D143" s="19"/>
      <c r="E143" s="19"/>
      <c r="F143" s="12"/>
      <c r="G143" s="40">
        <f>SUM(G140:G142)</f>
        <v>-737</v>
      </c>
      <c r="H143" s="40">
        <f>SUM(H140:H142)</f>
        <v>-782</v>
      </c>
    </row>
    <row r="144" spans="4:6" ht="12.75">
      <c r="D144" s="19"/>
      <c r="E144" s="19"/>
      <c r="F144" s="12"/>
    </row>
    <row r="145" spans="1:6" ht="12.75">
      <c r="A145" s="11" t="s">
        <v>34</v>
      </c>
      <c r="B145" s="13"/>
      <c r="D145" s="19"/>
      <c r="E145" s="19"/>
      <c r="F145" s="12"/>
    </row>
    <row r="146" spans="3:9" ht="12.75">
      <c r="C146" s="11"/>
      <c r="D146" s="20"/>
      <c r="E146" s="20"/>
      <c r="F146" s="12"/>
      <c r="G146" s="15"/>
      <c r="H146" s="7"/>
      <c r="I146" s="11"/>
    </row>
    <row r="147" spans="2:9" ht="12.75">
      <c r="B147" s="12" t="s">
        <v>139</v>
      </c>
      <c r="C147" s="11"/>
      <c r="D147" s="20"/>
      <c r="E147" s="20"/>
      <c r="F147" s="12"/>
      <c r="G147" s="15">
        <f>-4550-84</f>
        <v>-4634</v>
      </c>
      <c r="H147" s="7">
        <v>1700</v>
      </c>
      <c r="I147" s="11"/>
    </row>
    <row r="148" spans="2:8" ht="12.75">
      <c r="B148" s="12" t="s">
        <v>112</v>
      </c>
      <c r="D148" s="19"/>
      <c r="E148" s="19"/>
      <c r="F148" s="12" t="s">
        <v>107</v>
      </c>
      <c r="G148" s="15">
        <v>-2456</v>
      </c>
      <c r="H148" s="15">
        <f>+F180</f>
        <v>-307</v>
      </c>
    </row>
    <row r="149" spans="2:8" ht="12.75">
      <c r="B149" s="12" t="s">
        <v>93</v>
      </c>
      <c r="D149" s="19"/>
      <c r="E149" s="19"/>
      <c r="F149" s="12"/>
      <c r="G149" s="15">
        <v>152</v>
      </c>
      <c r="H149" s="15">
        <v>0</v>
      </c>
    </row>
    <row r="150" spans="2:8" ht="12.75">
      <c r="B150" s="12" t="s">
        <v>145</v>
      </c>
      <c r="D150" s="19"/>
      <c r="E150" s="19"/>
      <c r="F150" s="12"/>
      <c r="G150" s="15">
        <v>-6572</v>
      </c>
      <c r="H150" s="15">
        <v>12006</v>
      </c>
    </row>
    <row r="151" spans="2:8" ht="12.75">
      <c r="B151" s="12" t="s">
        <v>119</v>
      </c>
      <c r="D151" s="19"/>
      <c r="E151" s="19"/>
      <c r="F151" s="12" t="s">
        <v>107</v>
      </c>
      <c r="G151" s="15">
        <v>-134</v>
      </c>
      <c r="H151" s="15">
        <f>+G180</f>
        <v>-744</v>
      </c>
    </row>
    <row r="152" spans="4:8" ht="12.75">
      <c r="D152" s="19"/>
      <c r="E152" s="19"/>
      <c r="F152" s="12"/>
      <c r="G152" s="15"/>
      <c r="H152" s="15"/>
    </row>
    <row r="153" spans="2:8" ht="12.75">
      <c r="B153" s="12" t="s">
        <v>111</v>
      </c>
      <c r="D153" s="19"/>
      <c r="E153" s="19"/>
      <c r="F153" s="12"/>
      <c r="G153" s="40">
        <f>SUM(G146:G152)</f>
        <v>-13644</v>
      </c>
      <c r="H153" s="40">
        <f>SUM(H146:H152)</f>
        <v>12655</v>
      </c>
    </row>
    <row r="154" spans="4:6" ht="12.75">
      <c r="D154" s="19"/>
      <c r="E154" s="19"/>
      <c r="F154" s="12"/>
    </row>
    <row r="155" spans="1:8" ht="12.75">
      <c r="A155" s="12" t="s">
        <v>133</v>
      </c>
      <c r="D155" s="19"/>
      <c r="E155" s="19"/>
      <c r="F155" s="12"/>
      <c r="G155" s="15">
        <f>+G153+G143+G137</f>
        <v>5200</v>
      </c>
      <c r="H155" s="15">
        <f>+H153+H143+H137</f>
        <v>9922</v>
      </c>
    </row>
    <row r="156" spans="4:6" ht="12.75">
      <c r="D156" s="19"/>
      <c r="E156" s="19"/>
      <c r="F156" s="12"/>
    </row>
    <row r="157" spans="1:8" ht="12.75">
      <c r="A157" s="12" t="s">
        <v>94</v>
      </c>
      <c r="D157" s="19"/>
      <c r="E157" s="19"/>
      <c r="F157" s="12"/>
      <c r="G157" s="7">
        <v>14376</v>
      </c>
      <c r="H157" s="7">
        <v>-446</v>
      </c>
    </row>
    <row r="158" spans="4:6" ht="12.75">
      <c r="D158" s="19"/>
      <c r="E158" s="19"/>
      <c r="F158" s="12"/>
    </row>
    <row r="159" spans="1:8" ht="12.75">
      <c r="A159" s="12" t="s">
        <v>95</v>
      </c>
      <c r="D159" s="19"/>
      <c r="E159" s="19"/>
      <c r="F159" s="12"/>
      <c r="G159" s="9">
        <f>SUM(G154:G158)</f>
        <v>19576</v>
      </c>
      <c r="H159" s="9">
        <f>SUM(H154:H158)</f>
        <v>9476</v>
      </c>
    </row>
    <row r="160" spans="4:8" ht="12.75">
      <c r="D160" s="19"/>
      <c r="E160" s="19"/>
      <c r="F160" s="12"/>
      <c r="G160" s="14">
        <f>19576-G159</f>
        <v>0</v>
      </c>
      <c r="H160" s="14">
        <f>9476-H159</f>
        <v>0</v>
      </c>
    </row>
    <row r="161" spans="4:8" ht="12.75">
      <c r="D161" s="19"/>
      <c r="E161" s="19"/>
      <c r="F161" s="12"/>
      <c r="G161" s="14"/>
      <c r="H161" s="15"/>
    </row>
    <row r="162" spans="2:7" ht="12.75">
      <c r="B162" s="12" t="s">
        <v>54</v>
      </c>
      <c r="D162" s="7"/>
      <c r="F162" s="59" t="s">
        <v>110</v>
      </c>
      <c r="G162" s="59" t="s">
        <v>97</v>
      </c>
    </row>
    <row r="163" spans="4:7" ht="12.75">
      <c r="D163" s="7"/>
      <c r="F163" s="59" t="s">
        <v>109</v>
      </c>
      <c r="G163" s="97" t="s">
        <v>96</v>
      </c>
    </row>
    <row r="164" spans="4:7" ht="12.75">
      <c r="D164" s="7"/>
      <c r="F164" s="95" t="s">
        <v>9</v>
      </c>
      <c r="G164" s="95" t="s">
        <v>9</v>
      </c>
    </row>
    <row r="165" spans="4:7" ht="12.75">
      <c r="D165" s="7"/>
      <c r="F165" s="12"/>
      <c r="G165" s="97"/>
    </row>
    <row r="166" spans="3:7" ht="12.75">
      <c r="C166" s="12" t="s">
        <v>134</v>
      </c>
      <c r="D166" s="7"/>
      <c r="F166" s="7">
        <v>-4354</v>
      </c>
      <c r="G166" s="7">
        <v>-1067</v>
      </c>
    </row>
    <row r="167" spans="3:7" ht="12.75">
      <c r="C167" s="12" t="s">
        <v>113</v>
      </c>
      <c r="D167" s="7"/>
      <c r="F167" s="7">
        <v>307</v>
      </c>
      <c r="G167" s="7">
        <v>0</v>
      </c>
    </row>
    <row r="168" spans="3:7" ht="12.75">
      <c r="C168" s="12" t="s">
        <v>98</v>
      </c>
      <c r="D168" s="7"/>
      <c r="G168" s="7">
        <f>445+299</f>
        <v>744</v>
      </c>
    </row>
    <row r="169" spans="4:7" ht="12.75">
      <c r="D169" s="7"/>
      <c r="G169" s="7"/>
    </row>
    <row r="170" spans="3:7" ht="12.75">
      <c r="C170" s="12" t="s">
        <v>135</v>
      </c>
      <c r="D170" s="7"/>
      <c r="F170" s="9">
        <f>SUM(F166:F169)</f>
        <v>-4047</v>
      </c>
      <c r="G170" s="9">
        <f>SUM(G166:G169)</f>
        <v>-323</v>
      </c>
    </row>
    <row r="171" spans="4:8" ht="12.75">
      <c r="D171" s="7"/>
      <c r="F171" s="12"/>
      <c r="G171" s="7"/>
      <c r="H171" s="7"/>
    </row>
    <row r="172" spans="4:8" ht="12.75">
      <c r="D172" s="7"/>
      <c r="F172" s="59" t="s">
        <v>118</v>
      </c>
      <c r="G172" s="59" t="s">
        <v>117</v>
      </c>
      <c r="H172" s="7"/>
    </row>
    <row r="173" spans="4:8" ht="12.75">
      <c r="D173" s="7"/>
      <c r="F173" s="59" t="s">
        <v>114</v>
      </c>
      <c r="G173" s="97" t="s">
        <v>96</v>
      </c>
      <c r="H173" s="7"/>
    </row>
    <row r="174" spans="4:8" ht="12.75">
      <c r="D174" s="7"/>
      <c r="F174" s="95" t="s">
        <v>9</v>
      </c>
      <c r="G174" s="95" t="s">
        <v>9</v>
      </c>
      <c r="H174" s="7"/>
    </row>
    <row r="175" spans="4:8" ht="12.75">
      <c r="D175" s="7"/>
      <c r="F175" s="97"/>
      <c r="G175" s="97"/>
      <c r="H175" s="7"/>
    </row>
    <row r="176" spans="3:8" ht="12.75">
      <c r="C176" s="12" t="s">
        <v>134</v>
      </c>
      <c r="D176" s="7"/>
      <c r="F176" s="7">
        <v>0</v>
      </c>
      <c r="G176" s="7">
        <v>0</v>
      </c>
      <c r="H176" s="7"/>
    </row>
    <row r="177" spans="3:8" ht="12.75">
      <c r="C177" s="12" t="s">
        <v>115</v>
      </c>
      <c r="D177" s="7"/>
      <c r="F177" s="7">
        <v>-307</v>
      </c>
      <c r="G177" s="7">
        <v>0</v>
      </c>
      <c r="H177" s="7"/>
    </row>
    <row r="178" spans="3:8" ht="12.75">
      <c r="C178" s="12" t="s">
        <v>116</v>
      </c>
      <c r="D178" s="7"/>
      <c r="F178" s="7">
        <v>0</v>
      </c>
      <c r="G178" s="7">
        <f>-445-299</f>
        <v>-744</v>
      </c>
      <c r="H178" s="7"/>
    </row>
    <row r="179" spans="4:8" ht="12.75">
      <c r="D179" s="7"/>
      <c r="G179" s="7"/>
      <c r="H179" s="7"/>
    </row>
    <row r="180" spans="3:8" ht="12.75">
      <c r="C180" s="12" t="s">
        <v>135</v>
      </c>
      <c r="D180" s="7"/>
      <c r="F180" s="9">
        <f>SUM(F176:F179)</f>
        <v>-307</v>
      </c>
      <c r="G180" s="9">
        <f>SUM(G176:G179)</f>
        <v>-744</v>
      </c>
      <c r="H180" s="7"/>
    </row>
    <row r="181" spans="1:8" ht="12.75">
      <c r="A181" s="11" t="s">
        <v>35</v>
      </c>
      <c r="B181" s="11"/>
      <c r="D181" s="7"/>
      <c r="F181" s="12"/>
      <c r="G181" s="7"/>
      <c r="H181" s="7"/>
    </row>
    <row r="182" spans="1:7" ht="12.75">
      <c r="A182" s="37" t="s">
        <v>46</v>
      </c>
      <c r="B182" s="11"/>
      <c r="D182" s="19"/>
      <c r="E182" s="19"/>
      <c r="F182" s="14"/>
      <c r="G182" s="19"/>
    </row>
    <row r="183" spans="1:7" ht="12.75">
      <c r="A183" s="11" t="s">
        <v>43</v>
      </c>
      <c r="D183" s="19"/>
      <c r="E183" s="19"/>
      <c r="F183" s="14"/>
      <c r="G183" s="19"/>
    </row>
    <row r="184" spans="1:7" ht="12.75">
      <c r="A184" s="11" t="s">
        <v>121</v>
      </c>
      <c r="D184" s="19"/>
      <c r="E184" s="19"/>
      <c r="F184" s="14"/>
      <c r="G184" s="19"/>
    </row>
    <row r="185" spans="1:7" ht="12.75">
      <c r="A185" s="11"/>
      <c r="D185" s="19"/>
      <c r="E185" s="19"/>
      <c r="F185" s="14"/>
      <c r="G185" s="19"/>
    </row>
    <row r="186" ht="12.75">
      <c r="A186" s="11" t="str">
        <f>+A1</f>
        <v>JOHN MASTER INDUSTRIES BERHAD - CO . NO. 114842-H</v>
      </c>
    </row>
    <row r="187" ht="12.75">
      <c r="A187" s="11"/>
    </row>
    <row r="188" spans="1:9" ht="12.75">
      <c r="A188" s="11" t="s">
        <v>51</v>
      </c>
      <c r="I188" s="1"/>
    </row>
    <row r="189" spans="1:8" ht="12.75">
      <c r="A189" s="11" t="s">
        <v>127</v>
      </c>
      <c r="G189" s="1"/>
      <c r="H189" s="1"/>
    </row>
    <row r="190" ht="12.75">
      <c r="A190" s="11" t="s">
        <v>2</v>
      </c>
    </row>
    <row r="191" ht="12.75">
      <c r="A191" s="11"/>
    </row>
    <row r="192" spans="1:11" ht="12.75">
      <c r="A192" s="11"/>
      <c r="B192" s="84"/>
      <c r="C192" s="72"/>
      <c r="D192" s="77"/>
      <c r="E192" s="84"/>
      <c r="F192" s="85"/>
      <c r="G192" s="73"/>
      <c r="H192" s="73"/>
      <c r="I192" s="75" t="s">
        <v>58</v>
      </c>
      <c r="J192" s="73"/>
      <c r="K192" s="77"/>
    </row>
    <row r="193" spans="1:11" ht="12.75">
      <c r="A193" s="11"/>
      <c r="B193" s="62"/>
      <c r="C193" s="19"/>
      <c r="D193" s="78"/>
      <c r="E193" s="62"/>
      <c r="F193" s="86"/>
      <c r="G193" s="66"/>
      <c r="H193" s="66"/>
      <c r="I193" s="63" t="s">
        <v>85</v>
      </c>
      <c r="J193" s="66"/>
      <c r="K193" s="78"/>
    </row>
    <row r="194" spans="2:11" ht="12.75">
      <c r="B194" s="62"/>
      <c r="C194" s="19"/>
      <c r="D194" s="78"/>
      <c r="E194" s="104" t="s">
        <v>123</v>
      </c>
      <c r="F194" s="88"/>
      <c r="G194" s="67" t="s">
        <v>84</v>
      </c>
      <c r="H194" s="66"/>
      <c r="I194" s="63" t="s">
        <v>86</v>
      </c>
      <c r="J194" s="82"/>
      <c r="K194" s="79" t="s">
        <v>28</v>
      </c>
    </row>
    <row r="195" spans="2:11" ht="12.75">
      <c r="B195" s="62"/>
      <c r="C195" s="19"/>
      <c r="D195" s="78"/>
      <c r="E195" s="75" t="s">
        <v>20</v>
      </c>
      <c r="F195" s="91" t="s">
        <v>22</v>
      </c>
      <c r="G195" s="67" t="s">
        <v>27</v>
      </c>
      <c r="H195" s="67" t="s">
        <v>57</v>
      </c>
      <c r="I195" s="63" t="s">
        <v>87</v>
      </c>
      <c r="J195" s="67" t="s">
        <v>63</v>
      </c>
      <c r="K195" s="79" t="s">
        <v>58</v>
      </c>
    </row>
    <row r="196" spans="2:11" ht="12.75">
      <c r="B196" s="62"/>
      <c r="C196" s="19"/>
      <c r="D196" s="78"/>
      <c r="E196" s="63"/>
      <c r="F196" s="92"/>
      <c r="G196" s="67" t="s">
        <v>29</v>
      </c>
      <c r="H196" s="66"/>
      <c r="I196" s="63" t="s">
        <v>88</v>
      </c>
      <c r="J196" s="67" t="s">
        <v>60</v>
      </c>
      <c r="K196" s="78"/>
    </row>
    <row r="197" spans="2:11" ht="12.75">
      <c r="B197" s="62"/>
      <c r="C197" s="19"/>
      <c r="D197" s="78"/>
      <c r="E197" s="63"/>
      <c r="F197" s="92"/>
      <c r="G197" s="67"/>
      <c r="H197" s="66"/>
      <c r="I197" s="63"/>
      <c r="J197" s="67"/>
      <c r="K197" s="78"/>
    </row>
    <row r="198" spans="2:11" ht="12.75">
      <c r="B198" s="87"/>
      <c r="C198" s="39"/>
      <c r="D198" s="94"/>
      <c r="E198" s="89" t="s">
        <v>30</v>
      </c>
      <c r="F198" s="93" t="s">
        <v>30</v>
      </c>
      <c r="G198" s="93" t="s">
        <v>30</v>
      </c>
      <c r="H198" s="93" t="s">
        <v>30</v>
      </c>
      <c r="I198" s="89" t="s">
        <v>30</v>
      </c>
      <c r="J198" s="93" t="s">
        <v>30</v>
      </c>
      <c r="K198" s="90" t="s">
        <v>30</v>
      </c>
    </row>
    <row r="199" spans="2:11" ht="12.75">
      <c r="B199" s="62"/>
      <c r="C199" s="19"/>
      <c r="D199" s="78"/>
      <c r="E199" s="62"/>
      <c r="F199" s="68"/>
      <c r="G199" s="66"/>
      <c r="H199" s="66"/>
      <c r="I199" s="62"/>
      <c r="J199" s="66"/>
      <c r="K199" s="78"/>
    </row>
    <row r="200" spans="2:12" ht="12.75">
      <c r="B200" s="62" t="s">
        <v>90</v>
      </c>
      <c r="C200" s="19"/>
      <c r="D200" s="78"/>
      <c r="E200" s="64">
        <v>72933</v>
      </c>
      <c r="F200" s="68">
        <v>2656</v>
      </c>
      <c r="G200" s="68">
        <v>6224</v>
      </c>
      <c r="H200" s="68">
        <v>49900</v>
      </c>
      <c r="I200" s="64">
        <f>SUM(E200:H200)</f>
        <v>131713</v>
      </c>
      <c r="J200" s="68">
        <v>112</v>
      </c>
      <c r="K200" s="80">
        <f>SUM(I200:J200)</f>
        <v>131825</v>
      </c>
      <c r="L200" s="15"/>
    </row>
    <row r="201" spans="2:11" ht="12.75">
      <c r="B201" s="62" t="s">
        <v>102</v>
      </c>
      <c r="C201" s="19"/>
      <c r="D201" s="78"/>
      <c r="E201" s="64">
        <v>0</v>
      </c>
      <c r="F201" s="68">
        <v>0</v>
      </c>
      <c r="G201" s="68">
        <f>+H36</f>
        <v>6044</v>
      </c>
      <c r="H201" s="68">
        <v>0</v>
      </c>
      <c r="I201" s="64">
        <f>SUM(E201:H201)</f>
        <v>6044</v>
      </c>
      <c r="J201" s="68">
        <f>+H37</f>
        <v>4</v>
      </c>
      <c r="K201" s="80">
        <f>SUM(I201:J201)</f>
        <v>6048</v>
      </c>
    </row>
    <row r="202" spans="2:11" ht="12.75">
      <c r="B202" s="62"/>
      <c r="C202" s="19"/>
      <c r="D202" s="78"/>
      <c r="E202" s="64"/>
      <c r="F202" s="68"/>
      <c r="G202" s="68"/>
      <c r="H202" s="66"/>
      <c r="I202" s="64"/>
      <c r="J202" s="68"/>
      <c r="K202" s="78"/>
    </row>
    <row r="203" spans="2:12" ht="12.75">
      <c r="B203" s="87" t="s">
        <v>128</v>
      </c>
      <c r="C203" s="39"/>
      <c r="D203" s="94"/>
      <c r="E203" s="65">
        <f aca="true" t="shared" si="0" ref="E203:K203">SUM(E200:E202)</f>
        <v>72933</v>
      </c>
      <c r="F203" s="70">
        <f t="shared" si="0"/>
        <v>2656</v>
      </c>
      <c r="G203" s="70">
        <f t="shared" si="0"/>
        <v>12268</v>
      </c>
      <c r="H203" s="70">
        <f t="shared" si="0"/>
        <v>49900</v>
      </c>
      <c r="I203" s="65">
        <f t="shared" si="0"/>
        <v>137757</v>
      </c>
      <c r="J203" s="70">
        <f t="shared" si="0"/>
        <v>116</v>
      </c>
      <c r="K203" s="74">
        <f t="shared" si="0"/>
        <v>137873</v>
      </c>
      <c r="L203" s="15">
        <f>137873-K203</f>
        <v>0</v>
      </c>
    </row>
    <row r="204" spans="2:11" ht="12.75">
      <c r="B204" s="62"/>
      <c r="C204" s="19"/>
      <c r="D204" s="78"/>
      <c r="E204" s="62"/>
      <c r="F204" s="68"/>
      <c r="G204" s="66"/>
      <c r="H204" s="66"/>
      <c r="I204" s="62"/>
      <c r="J204" s="66"/>
      <c r="K204" s="78"/>
    </row>
    <row r="205" spans="2:13" ht="12.75">
      <c r="B205" s="62" t="s">
        <v>104</v>
      </c>
      <c r="C205" s="19"/>
      <c r="D205" s="78"/>
      <c r="E205" s="64">
        <v>72933</v>
      </c>
      <c r="F205" s="68">
        <v>2656</v>
      </c>
      <c r="G205" s="68">
        <v>8799</v>
      </c>
      <c r="H205" s="68">
        <v>49900</v>
      </c>
      <c r="I205" s="64">
        <f>SUM(E205:H205)</f>
        <v>134288</v>
      </c>
      <c r="J205" s="68">
        <v>105</v>
      </c>
      <c r="K205" s="80">
        <f>SUM(I205:J205)</f>
        <v>134393</v>
      </c>
      <c r="M205" s="12" t="s">
        <v>62</v>
      </c>
    </row>
    <row r="206" spans="2:11" ht="12.75">
      <c r="B206" s="62" t="s">
        <v>102</v>
      </c>
      <c r="C206" s="19"/>
      <c r="D206" s="78"/>
      <c r="E206" s="64">
        <v>0</v>
      </c>
      <c r="F206" s="68">
        <v>0</v>
      </c>
      <c r="G206" s="68">
        <f>+G36</f>
        <v>5977</v>
      </c>
      <c r="H206" s="68">
        <v>0</v>
      </c>
      <c r="I206" s="64">
        <f>SUM(E206:H206)</f>
        <v>5977</v>
      </c>
      <c r="J206" s="68">
        <f>+G37</f>
        <v>3</v>
      </c>
      <c r="K206" s="80">
        <f>SUM(I206:J206)</f>
        <v>5980</v>
      </c>
    </row>
    <row r="207" spans="2:11" ht="12.75">
      <c r="B207" s="62" t="s">
        <v>136</v>
      </c>
      <c r="C207" s="19"/>
      <c r="D207" s="78"/>
      <c r="E207" s="64">
        <v>49900</v>
      </c>
      <c r="F207" s="68"/>
      <c r="G207" s="68"/>
      <c r="H207" s="68">
        <v>-49900</v>
      </c>
      <c r="I207" s="64">
        <f>SUM(E207:H207)</f>
        <v>0</v>
      </c>
      <c r="J207" s="68"/>
      <c r="K207" s="80">
        <f>SUM(I207:J207)</f>
        <v>0</v>
      </c>
    </row>
    <row r="208" spans="2:11" ht="12.75">
      <c r="B208" s="62"/>
      <c r="C208" s="19"/>
      <c r="D208" s="78"/>
      <c r="E208" s="64"/>
      <c r="F208" s="68"/>
      <c r="G208" s="68"/>
      <c r="H208" s="66"/>
      <c r="I208" s="64"/>
      <c r="J208" s="68"/>
      <c r="K208" s="78"/>
    </row>
    <row r="209" spans="2:11" ht="12.75">
      <c r="B209" s="62" t="s">
        <v>129</v>
      </c>
      <c r="C209" s="19"/>
      <c r="D209" s="78"/>
      <c r="E209" s="65">
        <f aca="true" t="shared" si="1" ref="E209:K209">SUM(E205:E208)</f>
        <v>122833</v>
      </c>
      <c r="F209" s="70">
        <f t="shared" si="1"/>
        <v>2656</v>
      </c>
      <c r="G209" s="70">
        <f t="shared" si="1"/>
        <v>14776</v>
      </c>
      <c r="H209" s="70">
        <f t="shared" si="1"/>
        <v>0</v>
      </c>
      <c r="I209" s="65">
        <f t="shared" si="1"/>
        <v>140265</v>
      </c>
      <c r="J209" s="70">
        <f t="shared" si="1"/>
        <v>108</v>
      </c>
      <c r="K209" s="74">
        <f t="shared" si="1"/>
        <v>140373</v>
      </c>
    </row>
    <row r="210" spans="2:11" ht="12.75">
      <c r="B210" s="87"/>
      <c r="C210" s="39"/>
      <c r="D210" s="94"/>
      <c r="E210" s="87"/>
      <c r="F210" s="69"/>
      <c r="G210" s="71"/>
      <c r="H210" s="83"/>
      <c r="I210" s="76">
        <f>SUM(E209:H209)-I209</f>
        <v>0</v>
      </c>
      <c r="J210" s="71"/>
      <c r="K210" s="81">
        <f>K209-F87</f>
        <v>0</v>
      </c>
    </row>
    <row r="211" spans="5:11" ht="12.75">
      <c r="E211" s="19"/>
      <c r="G211" s="15"/>
      <c r="H211" s="19"/>
      <c r="I211" s="35"/>
      <c r="J211" s="35"/>
      <c r="K211" s="35"/>
    </row>
    <row r="212" spans="1:10" ht="12.75">
      <c r="A212" s="11" t="s">
        <v>43</v>
      </c>
      <c r="G212" s="15"/>
      <c r="I212" s="15"/>
      <c r="J212" s="15"/>
    </row>
    <row r="213" ht="12.75">
      <c r="A213" s="11" t="s">
        <v>121</v>
      </c>
    </row>
    <row r="215" ht="12.75">
      <c r="K215" s="19"/>
    </row>
    <row r="216" ht="12.75">
      <c r="K216" s="19"/>
    </row>
    <row r="217" ht="12.75">
      <c r="K217" s="19"/>
    </row>
    <row r="218" ht="12.75">
      <c r="K218" s="19"/>
    </row>
    <row r="219" ht="12.75">
      <c r="K219" s="19"/>
    </row>
    <row r="220" ht="12.75">
      <c r="K220" s="19"/>
    </row>
    <row r="221" ht="12.75">
      <c r="K221" s="19"/>
    </row>
    <row r="222" ht="12.75">
      <c r="K222" s="19"/>
    </row>
    <row r="223" ht="12.75">
      <c r="K223" s="19"/>
    </row>
    <row r="224" ht="12.75">
      <c r="K224" s="19"/>
    </row>
    <row r="225" ht="12.75">
      <c r="K225" s="19"/>
    </row>
    <row r="226" ht="12.75">
      <c r="K226" s="19"/>
    </row>
    <row r="227" ht="12.75">
      <c r="K227" s="19"/>
    </row>
    <row r="228" ht="12.75">
      <c r="K228" s="19"/>
    </row>
    <row r="229" ht="12.75">
      <c r="K229" s="19"/>
    </row>
    <row r="230" ht="12.75">
      <c r="K230" s="19"/>
    </row>
    <row r="231" ht="12.75">
      <c r="K231" s="19"/>
    </row>
    <row r="232" ht="12.75">
      <c r="K232" s="19"/>
    </row>
    <row r="233" ht="12.75">
      <c r="K233" s="19"/>
    </row>
    <row r="234" ht="12.75">
      <c r="K234" s="19"/>
    </row>
    <row r="235" ht="12.75">
      <c r="K235" s="19"/>
    </row>
    <row r="236" ht="12.75">
      <c r="K236" s="19"/>
    </row>
    <row r="237" ht="12.75">
      <c r="K237" s="19"/>
    </row>
    <row r="238" ht="12.75">
      <c r="K238" s="19"/>
    </row>
    <row r="239" ht="12.75">
      <c r="K239" s="19"/>
    </row>
    <row r="240" ht="12.75">
      <c r="K240" s="19"/>
    </row>
    <row r="241" ht="12.75">
      <c r="K241" s="19"/>
    </row>
    <row r="242" ht="12.75">
      <c r="K242" s="19"/>
    </row>
    <row r="243" ht="12.75">
      <c r="K243" s="19"/>
    </row>
    <row r="244" ht="12.75">
      <c r="K244" s="19"/>
    </row>
    <row r="245" ht="12.75">
      <c r="K245" s="19"/>
    </row>
    <row r="246" ht="12.75">
      <c r="K246" s="19"/>
    </row>
    <row r="247" ht="12.75">
      <c r="K247" s="19"/>
    </row>
    <row r="248" ht="12.75">
      <c r="K248" s="19"/>
    </row>
    <row r="249" ht="12.75">
      <c r="K249" s="19"/>
    </row>
    <row r="250" ht="12.75">
      <c r="K250" s="19"/>
    </row>
    <row r="251" ht="12.75">
      <c r="K251" s="19"/>
    </row>
    <row r="252" ht="12.75">
      <c r="K252" s="19"/>
    </row>
    <row r="253" ht="12.75">
      <c r="K253" s="19"/>
    </row>
    <row r="254" ht="12.75">
      <c r="K254" s="19"/>
    </row>
    <row r="255" ht="12.75">
      <c r="K255" s="19"/>
    </row>
    <row r="256" ht="12.75">
      <c r="K256" s="19"/>
    </row>
    <row r="257" ht="12.75">
      <c r="K257" s="19"/>
    </row>
    <row r="258" ht="12.75">
      <c r="K258" s="19"/>
    </row>
    <row r="259" ht="12.75">
      <c r="K259" s="19"/>
    </row>
    <row r="260" ht="12.75">
      <c r="K260" s="19"/>
    </row>
    <row r="261" ht="12.75">
      <c r="K261" s="19"/>
    </row>
    <row r="262" ht="12.75">
      <c r="K262" s="19"/>
    </row>
    <row r="263" ht="12.75">
      <c r="K263" s="19"/>
    </row>
    <row r="264" ht="12.75">
      <c r="K264" s="19"/>
    </row>
    <row r="265" ht="12.75">
      <c r="K265" s="19"/>
    </row>
    <row r="266" ht="12.75">
      <c r="K266" s="19"/>
    </row>
    <row r="267" ht="12.75">
      <c r="K267" s="19"/>
    </row>
    <row r="268" ht="12.75">
      <c r="K268" s="19"/>
    </row>
    <row r="269" ht="12.75">
      <c r="K269" s="19"/>
    </row>
    <row r="270" ht="12.75">
      <c r="K270" s="19"/>
    </row>
    <row r="271" ht="12.75">
      <c r="K271" s="19"/>
    </row>
    <row r="272" ht="12.75">
      <c r="K272" s="19"/>
    </row>
    <row r="273" ht="12.75">
      <c r="K273" s="19"/>
    </row>
    <row r="274" ht="12.75">
      <c r="K274" s="19"/>
    </row>
    <row r="275" ht="12.75">
      <c r="K275" s="19"/>
    </row>
    <row r="276" ht="12.75">
      <c r="K276" s="19"/>
    </row>
    <row r="277" ht="12.75">
      <c r="K277" s="19"/>
    </row>
    <row r="278" ht="12.75">
      <c r="K278" s="19"/>
    </row>
    <row r="279" ht="12.75">
      <c r="K279" s="19"/>
    </row>
    <row r="280" ht="12.75">
      <c r="K280" s="19"/>
    </row>
    <row r="281" ht="12.75">
      <c r="K281" s="19"/>
    </row>
    <row r="282" ht="12.75">
      <c r="K282" s="19"/>
    </row>
    <row r="283" ht="12.75">
      <c r="K283" s="19"/>
    </row>
    <row r="284" ht="12.75">
      <c r="K284" s="19"/>
    </row>
    <row r="285" ht="12.75">
      <c r="K285" s="19"/>
    </row>
    <row r="286" ht="12.75">
      <c r="K286" s="19"/>
    </row>
    <row r="287" ht="12.75">
      <c r="K287" s="19"/>
    </row>
    <row r="288" ht="12.75">
      <c r="K288" s="19"/>
    </row>
    <row r="289" ht="12.75">
      <c r="K289" s="19"/>
    </row>
    <row r="290" ht="12.75">
      <c r="K290" s="19"/>
    </row>
    <row r="291" ht="12.75">
      <c r="K291" s="19"/>
    </row>
    <row r="292" ht="12.75">
      <c r="K292" s="19"/>
    </row>
    <row r="293" ht="12.75">
      <c r="K293" s="19"/>
    </row>
    <row r="294" ht="12.75">
      <c r="K294" s="19"/>
    </row>
    <row r="295" ht="12.75">
      <c r="K295" s="19"/>
    </row>
    <row r="296" ht="12.75">
      <c r="K296" s="19"/>
    </row>
    <row r="297" ht="12.75">
      <c r="K297" s="19"/>
    </row>
    <row r="298" ht="12.75">
      <c r="K298" s="19"/>
    </row>
    <row r="299" ht="12.75">
      <c r="K299" s="19"/>
    </row>
    <row r="300" ht="12.75">
      <c r="K300" s="19"/>
    </row>
    <row r="301" ht="12.75">
      <c r="K301" s="19"/>
    </row>
    <row r="302" ht="12.75">
      <c r="K302" s="19"/>
    </row>
    <row r="303" ht="12.75">
      <c r="K303" s="19"/>
    </row>
    <row r="304" ht="12.75">
      <c r="K304" s="19"/>
    </row>
    <row r="305" ht="12.75">
      <c r="K305" s="19"/>
    </row>
    <row r="306" ht="12.75">
      <c r="K306" s="19"/>
    </row>
    <row r="307" ht="12.75">
      <c r="K307" s="19"/>
    </row>
    <row r="308" ht="12.75">
      <c r="K308" s="19"/>
    </row>
    <row r="309" ht="12.75">
      <c r="K309" s="19"/>
    </row>
    <row r="310" ht="12.75">
      <c r="K310" s="19"/>
    </row>
    <row r="311" ht="12.75">
      <c r="K311" s="19"/>
    </row>
    <row r="312" ht="12.75">
      <c r="K312" s="19"/>
    </row>
    <row r="313" ht="12.75">
      <c r="K313" s="19"/>
    </row>
    <row r="314" ht="12.75">
      <c r="K314" s="19"/>
    </row>
    <row r="315" ht="12.75">
      <c r="K315" s="19"/>
    </row>
    <row r="316" ht="12.75">
      <c r="K316" s="19"/>
    </row>
    <row r="317" ht="12.75">
      <c r="K317" s="19"/>
    </row>
    <row r="318" ht="12.75">
      <c r="K318" s="19"/>
    </row>
    <row r="319" ht="12.75">
      <c r="K319" s="19"/>
    </row>
    <row r="320" ht="12.75">
      <c r="K320" s="19"/>
    </row>
    <row r="321" ht="12.75">
      <c r="K321" s="19"/>
    </row>
    <row r="322" ht="12.75">
      <c r="K322" s="19"/>
    </row>
    <row r="323" ht="12.75">
      <c r="K323" s="19"/>
    </row>
    <row r="324" ht="12.75">
      <c r="K324" s="19"/>
    </row>
    <row r="325" ht="12.75">
      <c r="K325" s="19"/>
    </row>
    <row r="326" ht="12.75">
      <c r="K326" s="19"/>
    </row>
    <row r="327" ht="12.75">
      <c r="K327" s="19"/>
    </row>
    <row r="328" ht="12.75">
      <c r="K328" s="19"/>
    </row>
    <row r="329" ht="12.75">
      <c r="K329" s="19"/>
    </row>
    <row r="330" ht="12.75">
      <c r="K330" s="19"/>
    </row>
    <row r="331" ht="12.75">
      <c r="K331" s="19"/>
    </row>
    <row r="332" ht="12.75">
      <c r="K332" s="19"/>
    </row>
    <row r="333" ht="12.75">
      <c r="K333" s="19"/>
    </row>
    <row r="334" ht="12.75">
      <c r="K334" s="19"/>
    </row>
    <row r="335" ht="12.75">
      <c r="K335" s="19"/>
    </row>
    <row r="336" ht="12.75">
      <c r="K336" s="19"/>
    </row>
    <row r="337" ht="12.75">
      <c r="K337" s="19"/>
    </row>
    <row r="338" ht="12.75">
      <c r="K338" s="19"/>
    </row>
    <row r="339" ht="12.75">
      <c r="K339" s="19"/>
    </row>
    <row r="340" ht="12.75">
      <c r="K340" s="19"/>
    </row>
    <row r="341" ht="12.75">
      <c r="K341" s="19"/>
    </row>
    <row r="342" ht="12.75">
      <c r="K342" s="19"/>
    </row>
    <row r="343" ht="12.75">
      <c r="K343" s="19"/>
    </row>
    <row r="344" ht="12.75">
      <c r="K344" s="19"/>
    </row>
    <row r="345" ht="12.75">
      <c r="K345" s="19"/>
    </row>
    <row r="346" ht="12.75">
      <c r="K346" s="19"/>
    </row>
    <row r="347" ht="12.75">
      <c r="K347" s="19"/>
    </row>
    <row r="348" ht="12.75">
      <c r="K348" s="19"/>
    </row>
    <row r="349" ht="12.75">
      <c r="K349" s="19"/>
    </row>
    <row r="350" ht="12.75">
      <c r="K350" s="19"/>
    </row>
    <row r="351" ht="12.75">
      <c r="K351" s="19"/>
    </row>
    <row r="352" ht="12.75">
      <c r="K352" s="19"/>
    </row>
    <row r="353" ht="12.75">
      <c r="K353" s="19"/>
    </row>
    <row r="354" ht="12.75">
      <c r="K354" s="19"/>
    </row>
    <row r="355" ht="12.75">
      <c r="K355" s="19"/>
    </row>
    <row r="356" ht="12.75">
      <c r="K356" s="19"/>
    </row>
    <row r="357" ht="12.75">
      <c r="K357" s="19"/>
    </row>
    <row r="358" ht="12.75">
      <c r="K358" s="19"/>
    </row>
    <row r="359" ht="12.75">
      <c r="K359" s="19"/>
    </row>
    <row r="360" ht="12.75">
      <c r="K360" s="19"/>
    </row>
    <row r="361" ht="12.75">
      <c r="K361" s="19"/>
    </row>
    <row r="362" ht="12.75">
      <c r="K362" s="19"/>
    </row>
    <row r="363" ht="12.75">
      <c r="K363" s="19"/>
    </row>
    <row r="364" ht="12.75">
      <c r="K364" s="19"/>
    </row>
    <row r="365" ht="12.75">
      <c r="K365" s="19"/>
    </row>
    <row r="366" ht="12.75">
      <c r="K366" s="19"/>
    </row>
    <row r="367" ht="12.75">
      <c r="K367" s="19"/>
    </row>
    <row r="368" ht="12.75">
      <c r="K368" s="19"/>
    </row>
    <row r="369" ht="12.75">
      <c r="K369" s="19"/>
    </row>
    <row r="370" ht="12.75">
      <c r="K370" s="19"/>
    </row>
    <row r="371" ht="12.75">
      <c r="K371" s="19"/>
    </row>
    <row r="372" ht="12.75">
      <c r="K372" s="19"/>
    </row>
    <row r="373" ht="12.75">
      <c r="K373" s="19"/>
    </row>
    <row r="374" ht="12.75">
      <c r="K374" s="19"/>
    </row>
    <row r="375" ht="12.75">
      <c r="K375" s="19"/>
    </row>
    <row r="376" ht="12.75">
      <c r="K376" s="19"/>
    </row>
    <row r="377" ht="12.75">
      <c r="K377" s="19"/>
    </row>
    <row r="378" ht="12.75">
      <c r="K378" s="19"/>
    </row>
    <row r="379" ht="12.75">
      <c r="K379" s="19"/>
    </row>
    <row r="380" ht="12.75">
      <c r="K380" s="19"/>
    </row>
    <row r="381" ht="12.75">
      <c r="K381" s="19"/>
    </row>
    <row r="382" ht="12.75">
      <c r="K382" s="19"/>
    </row>
    <row r="383" ht="12.75">
      <c r="K383" s="19"/>
    </row>
    <row r="384" ht="12.75">
      <c r="K384" s="19"/>
    </row>
    <row r="385" ht="12.75">
      <c r="K385" s="19"/>
    </row>
    <row r="386" ht="12.75">
      <c r="K386" s="19"/>
    </row>
    <row r="387" ht="12.75">
      <c r="K387" s="19"/>
    </row>
    <row r="388" ht="12.75">
      <c r="K388" s="19"/>
    </row>
    <row r="389" ht="12.75">
      <c r="K389" s="19"/>
    </row>
    <row r="390" ht="12.75">
      <c r="K390" s="19"/>
    </row>
    <row r="391" ht="12.75">
      <c r="K391" s="19"/>
    </row>
    <row r="392" ht="12.75">
      <c r="K392" s="19"/>
    </row>
    <row r="393" ht="12.75">
      <c r="K393" s="19"/>
    </row>
    <row r="394" ht="12.75">
      <c r="K394" s="19"/>
    </row>
    <row r="395" ht="12.75">
      <c r="K395" s="19"/>
    </row>
    <row r="396" ht="12.75">
      <c r="K396" s="19"/>
    </row>
    <row r="397" ht="12.75">
      <c r="K397" s="19"/>
    </row>
    <row r="398" ht="12.75">
      <c r="K398" s="19"/>
    </row>
    <row r="399" ht="12.75">
      <c r="K399" s="19"/>
    </row>
    <row r="400" ht="12.75">
      <c r="K400" s="19"/>
    </row>
    <row r="401" ht="12.75">
      <c r="K401" s="19"/>
    </row>
    <row r="402" ht="12.75">
      <c r="K402" s="19"/>
    </row>
    <row r="403" ht="12.75">
      <c r="K403" s="19"/>
    </row>
    <row r="404" ht="12.75">
      <c r="K404" s="19"/>
    </row>
    <row r="405" ht="12.75">
      <c r="K405" s="19"/>
    </row>
    <row r="406" ht="12.75">
      <c r="K406" s="19"/>
    </row>
    <row r="407" ht="12.75">
      <c r="K407" s="19"/>
    </row>
    <row r="408" ht="12.75">
      <c r="K408" s="19"/>
    </row>
    <row r="409" ht="12.75">
      <c r="K409" s="19"/>
    </row>
    <row r="410" ht="12.75">
      <c r="K410" s="19"/>
    </row>
    <row r="411" ht="12.75">
      <c r="K411" s="19"/>
    </row>
    <row r="412" ht="12.75">
      <c r="K412" s="19"/>
    </row>
    <row r="413" ht="12.75">
      <c r="K413" s="19"/>
    </row>
    <row r="414" ht="12.75">
      <c r="K414" s="19"/>
    </row>
    <row r="415" ht="12.75">
      <c r="K415" s="19"/>
    </row>
    <row r="416" ht="12.75">
      <c r="K416" s="19"/>
    </row>
    <row r="417" ht="12.75">
      <c r="K417" s="19"/>
    </row>
    <row r="418" ht="12.75">
      <c r="K418" s="19"/>
    </row>
    <row r="419" ht="12.75">
      <c r="K419" s="19"/>
    </row>
    <row r="420" ht="12.75">
      <c r="K420" s="19"/>
    </row>
    <row r="421" ht="12.75">
      <c r="K421" s="19"/>
    </row>
    <row r="422" ht="12.75">
      <c r="K422" s="19"/>
    </row>
    <row r="423" ht="12.75">
      <c r="K423" s="19"/>
    </row>
    <row r="424" ht="12.75">
      <c r="K424" s="19"/>
    </row>
    <row r="425" ht="12.75">
      <c r="K425" s="19"/>
    </row>
    <row r="426" ht="12.75">
      <c r="K426" s="19"/>
    </row>
    <row r="427" ht="12.75">
      <c r="K427" s="19"/>
    </row>
    <row r="428" ht="12.75">
      <c r="K428" s="19"/>
    </row>
    <row r="429" ht="12.75">
      <c r="K429" s="19"/>
    </row>
    <row r="430" ht="12.75">
      <c r="K430" s="19"/>
    </row>
    <row r="431" ht="12.75">
      <c r="K431" s="19"/>
    </row>
    <row r="432" ht="12.75">
      <c r="K432" s="19"/>
    </row>
    <row r="433" ht="12.75">
      <c r="K433" s="19"/>
    </row>
    <row r="434" ht="12.75">
      <c r="K434" s="19"/>
    </row>
    <row r="435" ht="12.75">
      <c r="K435" s="19"/>
    </row>
    <row r="436" ht="12.75">
      <c r="K436" s="19"/>
    </row>
    <row r="437" ht="12.75">
      <c r="K437" s="19"/>
    </row>
    <row r="438" ht="12.75">
      <c r="K438" s="19"/>
    </row>
    <row r="439" ht="12.75">
      <c r="K439" s="19"/>
    </row>
    <row r="440" ht="12.75">
      <c r="K440" s="19"/>
    </row>
    <row r="441" ht="12.75">
      <c r="K441" s="19"/>
    </row>
    <row r="442" ht="12.75">
      <c r="K442" s="19"/>
    </row>
    <row r="443" ht="12.75">
      <c r="K443" s="19"/>
    </row>
    <row r="444" ht="12.75">
      <c r="K444" s="19"/>
    </row>
    <row r="445" ht="12.75">
      <c r="K445" s="19"/>
    </row>
    <row r="446" ht="12.75">
      <c r="K446" s="19"/>
    </row>
    <row r="447" ht="12.75">
      <c r="K447" s="19"/>
    </row>
    <row r="448" ht="12.75">
      <c r="K448" s="19"/>
    </row>
    <row r="449" ht="12.75">
      <c r="K449" s="19"/>
    </row>
    <row r="450" ht="12.75">
      <c r="K450" s="19"/>
    </row>
    <row r="451" ht="12.75">
      <c r="K451" s="19"/>
    </row>
    <row r="452" ht="12.75">
      <c r="K452" s="19"/>
    </row>
    <row r="453" ht="12.75">
      <c r="K453" s="19"/>
    </row>
    <row r="454" ht="12.75">
      <c r="K454" s="19"/>
    </row>
    <row r="455" ht="12.75">
      <c r="K455" s="19"/>
    </row>
    <row r="456" ht="12.75">
      <c r="K456" s="19"/>
    </row>
    <row r="457" ht="12.75">
      <c r="K457" s="19"/>
    </row>
    <row r="458" ht="12.75">
      <c r="K458" s="19"/>
    </row>
    <row r="459" ht="12.75">
      <c r="K459" s="19"/>
    </row>
    <row r="460" ht="12.75">
      <c r="K460" s="19"/>
    </row>
    <row r="461" ht="12.75">
      <c r="K461" s="19"/>
    </row>
    <row r="462" ht="12.75">
      <c r="K462" s="19"/>
    </row>
    <row r="463" ht="12.75">
      <c r="K463" s="19"/>
    </row>
    <row r="464" ht="12.75">
      <c r="K464" s="19"/>
    </row>
    <row r="465" ht="12.75">
      <c r="K465" s="19"/>
    </row>
    <row r="466" ht="12.75">
      <c r="K466" s="19"/>
    </row>
    <row r="467" ht="12.75">
      <c r="K467" s="19"/>
    </row>
    <row r="468" ht="12.75">
      <c r="K468" s="19"/>
    </row>
    <row r="469" ht="12.75">
      <c r="K469" s="19"/>
    </row>
    <row r="470" ht="12.75">
      <c r="K470" s="19"/>
    </row>
    <row r="471" ht="12.75">
      <c r="K471" s="19"/>
    </row>
    <row r="472" ht="12.75">
      <c r="K472" s="19"/>
    </row>
    <row r="473" ht="12.75">
      <c r="K473" s="19"/>
    </row>
    <row r="474" ht="12.75">
      <c r="K474" s="19"/>
    </row>
    <row r="475" ht="12.75">
      <c r="K475" s="19"/>
    </row>
    <row r="476" ht="12.75">
      <c r="K476" s="19"/>
    </row>
    <row r="477" ht="12.75">
      <c r="K477" s="19"/>
    </row>
    <row r="478" ht="12.75">
      <c r="K478" s="19"/>
    </row>
    <row r="479" ht="12.75">
      <c r="K479" s="19"/>
    </row>
    <row r="480" ht="12.75">
      <c r="K480" s="19"/>
    </row>
    <row r="481" ht="12.75">
      <c r="K481" s="19"/>
    </row>
    <row r="482" ht="12.75">
      <c r="K482" s="19"/>
    </row>
    <row r="483" ht="12.75">
      <c r="K483" s="19"/>
    </row>
    <row r="484" ht="12.75">
      <c r="K484" s="19"/>
    </row>
    <row r="485" ht="12.75">
      <c r="K485" s="19"/>
    </row>
    <row r="486" ht="12.75">
      <c r="K486" s="19"/>
    </row>
    <row r="487" ht="12.75">
      <c r="K487" s="19"/>
    </row>
  </sheetData>
  <printOptions/>
  <pageMargins left="0.15" right="0.17" top="0.61" bottom="0.55" header="0.5" footer="0.25"/>
  <pageSetup horizontalDpi="600" verticalDpi="600" orientation="portrait" paperSize="9" scale="70" r:id="rId1"/>
  <headerFooter alignWithMargins="0">
    <oddFooter>&amp;C&amp;F</oddFooter>
  </headerFooter>
  <rowBreaks count="3" manualBreakCount="3">
    <brk id="48" max="255" man="1"/>
    <brk id="114" max="255" man="1"/>
    <brk id="1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chen</cp:lastModifiedBy>
  <cp:lastPrinted>2009-02-26T08:39:45Z</cp:lastPrinted>
  <dcterms:created xsi:type="dcterms:W3CDTF">2002-11-07T06:45:55Z</dcterms:created>
  <dcterms:modified xsi:type="dcterms:W3CDTF">2009-02-26T08:59:47Z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682105690</vt:i4>
  </property>
  <property fmtid="{D5CDD505-2E9C-101B-9397-08002B2CF9AE}" pid="3" name="_EmailSubject">
    <vt:lpwstr>announcement</vt:lpwstr>
  </property>
  <property fmtid="{D5CDD505-2E9C-101B-9397-08002B2CF9AE}" pid="4" name="_AuthorEmail">
    <vt:lpwstr>yap@jmib.com</vt:lpwstr>
  </property>
  <property fmtid="{D5CDD505-2E9C-101B-9397-08002B2CF9AE}" pid="5" name="_AuthorEmailDisplayName">
    <vt:lpwstr>Yap Siew Chooi</vt:lpwstr>
  </property>
  <property fmtid="{D5CDD505-2E9C-101B-9397-08002B2CF9AE}" pid="6" name="_PreviousAdHocReviewCycleID">
    <vt:i4>-648483898</vt:i4>
  </property>
</Properties>
</file>